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404235\Desktop\【管理注意②】　企画コンペ又はプロポーザルの実施要領等はホームページ公開日の４営業日前までに提出を！\★Ｒ７年度導入検討（Ｒ8年度繰越）\★公募関係\"/>
    </mc:Choice>
  </mc:AlternateContent>
  <xr:revisionPtr revIDLastSave="0" documentId="13_ncr:1_{33A882AE-B4EA-463C-B7B6-1EA21913911F}" xr6:coauthVersionLast="47" xr6:coauthVersionMax="47" xr10:uidLastSave="{00000000-0000-0000-0000-000000000000}"/>
  <bookViews>
    <workbookView xWindow="-28920" yWindow="-120" windowWidth="29040" windowHeight="15720" xr2:uid="{A6B5AB05-C9F2-44C3-8D6D-0CE11F486972}"/>
  </bookViews>
  <sheets>
    <sheet name="★補助金有り（13年間）" sheetId="1" r:id="rId1"/>
    <sheet name="★補助金無し（１3年間）" sheetId="4" r:id="rId2"/>
  </sheets>
  <definedNames>
    <definedName name="_xlnm.Print_Area" localSheetId="1">'★補助金無し（１3年間）'!$A$1:$H$30</definedName>
    <definedName name="_xlnm.Print_Area" localSheetId="0">'★補助金有り（13年間）'!$A$1:$H$30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4" i="4" s="1"/>
  <c r="G22" i="4"/>
  <c r="G26" i="4" s="1"/>
  <c r="G21" i="4"/>
  <c r="G20" i="4"/>
  <c r="G13" i="4"/>
  <c r="G14" i="4" s="1"/>
  <c r="G27" i="4" l="1"/>
  <c r="G30" i="4" s="1"/>
  <c r="G24" i="1" l="1"/>
  <c r="G22" i="1"/>
  <c r="G13" i="1"/>
  <c r="G23" i="1"/>
  <c r="G20" i="1" l="1"/>
  <c r="G26" i="1" l="1"/>
  <c r="G27" i="1" s="1"/>
  <c r="G30" i="1" s="1"/>
  <c r="G21" i="1"/>
  <c r="G14" i="1"/>
</calcChain>
</file>

<file path=xl/sharedStrings.xml><?xml version="1.0" encoding="utf-8"?>
<sst xmlns="http://schemas.openxmlformats.org/spreadsheetml/2006/main" count="106" uniqueCount="38">
  <si>
    <t>kWh</t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</si>
  <si>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</si>
  <si>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：入力箇所</t>
    <rPh sb="1" eb="5">
      <t>ニュウリョクカショ</t>
    </rPh>
    <phoneticPr fontId="1"/>
  </si>
  <si>
    <t>補助金有り</t>
    <rPh sb="0" eb="4">
      <t>ホジョキンア</t>
    </rPh>
    <phoneticPr fontId="1"/>
  </si>
  <si>
    <t>【PPA導入前】</t>
    <rPh sb="4" eb="7">
      <t>ドウニュウマエ</t>
    </rPh>
    <phoneticPr fontId="1"/>
  </si>
  <si>
    <t>系統電力</t>
    <rPh sb="0" eb="2">
      <t>ケイトウ</t>
    </rPh>
    <rPh sb="2" eb="4">
      <t>デンリョク</t>
    </rPh>
    <phoneticPr fontId="1"/>
  </si>
  <si>
    <t>契約電力</t>
    <rPh sb="0" eb="4">
      <t>ケイヤクデンリョク</t>
    </rPh>
    <phoneticPr fontId="1"/>
  </si>
  <si>
    <t>kW</t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</si>
  <si>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</si>
  <si>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kWh</t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</si>
  <si>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</si>
  <si>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①</t>
    <phoneticPr fontId="1"/>
  </si>
  <si>
    <t>千円</t>
    <rPh sb="0" eb="2">
      <t>センエン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</si>
  <si>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</si>
  <si>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円/kWh</t>
    <rPh sb="0" eb="1">
      <t>エン</t>
    </rPh>
    <phoneticPr fontId="1"/>
  </si>
  <si>
    <t>再エネ賦課金</t>
    <rPh sb="0" eb="1">
      <t>サイ</t>
    </rPh>
    <rPh sb="3" eb="6">
      <t>フカキン</t>
    </rPh>
    <phoneticPr fontId="1"/>
  </si>
  <si>
    <t>②</t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</si>
  <si>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</si>
  <si>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③</t>
    <phoneticPr fontId="1"/>
  </si>
  <si>
    <t>【PPA導入後】</t>
    <rPh sb="4" eb="7">
      <t>ドウニュウゴ</t>
    </rPh>
    <phoneticPr fontId="1"/>
  </si>
  <si>
    <t>PPA</t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</si>
  <si>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</si>
  <si>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自家消費電力量</t>
    <rPh sb="0" eb="7">
      <t>ジカショウヒデンリョクリョウ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</si>
  <si>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</si>
  <si>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PPA料金</t>
    <rPh sb="3" eb="5">
      <t>リョウキン</t>
    </rPh>
    <phoneticPr fontId="1"/>
  </si>
  <si>
    <t>④</t>
    <phoneticPr fontId="1"/>
  </si>
  <si>
    <t>系統電力</t>
    <rPh sb="0" eb="4">
      <t>ケイトウデンリョク</t>
    </rPh>
    <phoneticPr fontId="1"/>
  </si>
  <si>
    <t>契約電力</t>
    <rPh sb="0" eb="2">
      <t>ケイヤク</t>
    </rPh>
    <rPh sb="2" eb="4">
      <t>デンリョク</t>
    </rPh>
    <phoneticPr fontId="1"/>
  </si>
  <si>
    <t>購入電力量</t>
    <rPh sb="0" eb="5">
      <t>コウニュウデンリョクリョウ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</si>
  <si>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</si>
  <si>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</si>
  <si>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</si>
  <si>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</si>
  <si>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⑦</t>
    <phoneticPr fontId="1"/>
  </si>
  <si>
    <t>【PPA導入前後比較】</t>
    <rPh sb="4" eb="10">
      <t>ドウニュウゼンゴヒカク</t>
    </rPh>
    <phoneticPr fontId="1"/>
  </si>
  <si>
    <t>県の追加コスト　⑦－③</t>
    <rPh sb="0" eb="1">
      <t>ケン</t>
    </rPh>
    <rPh sb="2" eb="4">
      <t>ツイカ</t>
    </rPh>
    <phoneticPr fontId="1"/>
  </si>
  <si>
    <t>施設名：　産業技術センター</t>
    <rPh sb="0" eb="3">
      <t>シセツメイ</t>
    </rPh>
    <phoneticPr fontId="1"/>
  </si>
  <si>
    <t>補助金無し</t>
    <rPh sb="0" eb="3">
      <t>ホジョキン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</si>
</sst>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;&quot;▲ &quot;#,##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77" fontId="6" fillId="4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0" xfId="1" applyFont="1" applyFill="1">
      <alignment vertical="center"/>
    </xf>
    <xf numFmtId="38" fontId="4" fillId="2" borderId="0" xfId="0" applyNumberFormat="1" applyFont="1" applyFill="1">
      <alignment vertical="center"/>
    </xf>
    <xf numFmtId="2" fontId="4" fillId="2" borderId="0" xfId="0" applyNumberFormat="1" applyFont="1" applyFill="1">
      <alignment vertical="center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6" fontId="7" fillId="6" borderId="16" xfId="0" applyNumberFormat="1" applyFont="1" applyFill="1" applyBorder="1">
      <alignment vertical="center"/>
    </xf>
    <xf numFmtId="0" fontId="0" fillId="5" borderId="0" xfId="0" applyFill="1" applyAlignment="1">
      <alignment horizontal="center" vertical="center"/>
    </xf>
    <xf numFmtId="176" fontId="6" fillId="5" borderId="5" xfId="0" applyNumberFormat="1" applyFont="1" applyFill="1" applyBorder="1" applyProtection="1">
      <alignment vertical="center"/>
      <protection locked="0"/>
    </xf>
    <xf numFmtId="176" fontId="6" fillId="5" borderId="19" xfId="0" applyNumberFormat="1" applyFont="1" applyFill="1" applyBorder="1" applyProtection="1">
      <alignment vertical="center"/>
      <protection locked="0"/>
    </xf>
    <xf numFmtId="177" fontId="6" fillId="5" borderId="9" xfId="0" applyNumberFormat="1" applyFont="1" applyFill="1" applyBorder="1" applyProtection="1">
      <alignment vertical="center"/>
      <protection locked="0"/>
    </xf>
    <xf numFmtId="178" fontId="7" fillId="6" borderId="16" xfId="0" applyNumberFormat="1" applyFont="1" applyFill="1" applyBorder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040-8CD3-4292-8EE9-7A8CA5CE5CE1}">
  <sheetPr>
    <pageSetUpPr fitToPage="1"/>
  </sheetPr>
  <dimension ref="C1:L31"/>
  <sheetViews>
    <sheetView tabSelected="1" view="pageBreakPreview" topLeftCell="A8" zoomScale="85" zoomScaleNormal="100" zoomScaleSheetLayoutView="85" workbookViewId="0">
      <selection activeCell="S19" sqref="S1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9.7265625" style="1" customWidth="1"/>
    <col min="9" max="9" width="30.6328125" style="1" customWidth="1"/>
    <col min="10" max="10" width="9" style="1"/>
    <col min="11" max="11" width="10.36328125" style="1" bestFit="1" customWidth="1"/>
    <col min="12" max="16384" width="9" style="1"/>
  </cols>
  <sheetData>
    <row r="1" spans="3:7" ht="13" x14ac:dyDescent="0.2"/>
    <row r="2" spans="3:7" ht="13" x14ac:dyDescent="0.2"/>
    <row r="3" spans="3:7" ht="29.5" customHeight="1" x14ac:dyDescent="0.2">
      <c r="C3" s="48" t="s">
        <v>1</v>
      </c>
      <c r="D3" s="48"/>
      <c r="E3" s="48"/>
      <c r="F3" s="48"/>
      <c r="G3" s="48"/>
    </row>
    <row r="4" spans="3:7" ht="29.5" customHeight="1" x14ac:dyDescent="0.2"/>
    <row r="5" spans="3:7" ht="29.5" customHeight="1" x14ac:dyDescent="0.2">
      <c r="C5" s="49" t="s">
        <v>36</v>
      </c>
      <c r="D5" s="49"/>
      <c r="E5" s="49"/>
      <c r="F5" s="49"/>
      <c r="G5" s="49"/>
    </row>
    <row r="6" spans="3:7" ht="29.5" customHeight="1" thickBot="1" x14ac:dyDescent="0.25"/>
    <row r="7" spans="3:7" ht="29.5" customHeight="1" thickBot="1" x14ac:dyDescent="0.25">
      <c r="E7" s="40"/>
      <c r="F7" s="4" t="s">
        <v>2</v>
      </c>
      <c r="G7" s="5" t="s">
        <v>3</v>
      </c>
    </row>
    <row r="8" spans="3:7" ht="29.5" customHeight="1" x14ac:dyDescent="0.2">
      <c r="C8" s="6" t="s">
        <v>4</v>
      </c>
    </row>
    <row r="9" spans="3:7" s="10" customFormat="1" ht="29.5" customHeight="1" x14ac:dyDescent="0.2">
      <c r="C9" s="50" t="s">
        <v>5</v>
      </c>
      <c r="D9" s="7" t="s">
        <v>6</v>
      </c>
      <c r="E9" s="8"/>
      <c r="F9" s="9" t="s">
        <v>7</v>
      </c>
      <c r="G9" s="33">
        <v>310</v>
      </c>
    </row>
    <row r="10" spans="3:7" s="10" customFormat="1" ht="29.5" customHeight="1" x14ac:dyDescent="0.2">
      <c r="C10" s="51"/>
      <c r="D10" s="11" t="s">
        <v>8</v>
      </c>
      <c r="E10" s="12"/>
      <c r="F10" s="13" t="s">
        <v>9</v>
      </c>
      <c r="G10" s="34">
        <v>1147295</v>
      </c>
    </row>
    <row r="11" spans="3:7" s="10" customFormat="1" ht="29.5" customHeight="1" x14ac:dyDescent="0.2">
      <c r="C11" s="51"/>
      <c r="D11" s="11" t="s">
        <v>10</v>
      </c>
      <c r="E11" s="12" t="s">
        <v>11</v>
      </c>
      <c r="F11" s="13" t="s">
        <v>12</v>
      </c>
      <c r="G11" s="34">
        <v>25819</v>
      </c>
    </row>
    <row r="12" spans="3:7" s="10" customFormat="1" ht="29.5" customHeight="1" x14ac:dyDescent="0.2">
      <c r="C12" s="51"/>
      <c r="D12" s="11" t="s">
        <v>13</v>
      </c>
      <c r="E12" s="12"/>
      <c r="F12" s="13" t="s">
        <v>14</v>
      </c>
      <c r="G12" s="35">
        <v>3.98</v>
      </c>
    </row>
    <row r="13" spans="3:7" s="10" customFormat="1" ht="29.5" customHeight="1" x14ac:dyDescent="0.2">
      <c r="C13" s="51"/>
      <c r="D13" s="15" t="s">
        <v>15</v>
      </c>
      <c r="E13" s="16" t="s">
        <v>16</v>
      </c>
      <c r="F13" s="17" t="s">
        <v>12</v>
      </c>
      <c r="G13" s="36">
        <f>ROUNDDOWN(G10*G12/1000,0)</f>
        <v>4566</v>
      </c>
    </row>
    <row r="14" spans="3:7" ht="29.5" customHeight="1" x14ac:dyDescent="0.2">
      <c r="C14" s="45" t="s">
        <v>17</v>
      </c>
      <c r="D14" s="46"/>
      <c r="E14" s="37" t="s">
        <v>18</v>
      </c>
      <c r="F14" s="38" t="s">
        <v>12</v>
      </c>
      <c r="G14" s="39">
        <f>G11+G13</f>
        <v>30385</v>
      </c>
    </row>
    <row r="15" spans="3:7" ht="29.5" customHeight="1" x14ac:dyDescent="0.2">
      <c r="C15" s="10"/>
      <c r="D15" s="10"/>
      <c r="E15" s="10"/>
      <c r="F15" s="10"/>
      <c r="G15" s="10"/>
    </row>
    <row r="16" spans="3:7" ht="29.5" customHeight="1" x14ac:dyDescent="0.2">
      <c r="C16" s="6" t="s">
        <v>19</v>
      </c>
    </row>
    <row r="17" spans="3:12" s="10" customFormat="1" ht="29.5" customHeight="1" x14ac:dyDescent="0.2">
      <c r="C17" s="52" t="s">
        <v>20</v>
      </c>
      <c r="D17" s="7" t="s">
        <v>21</v>
      </c>
      <c r="E17" s="8"/>
      <c r="F17" s="9" t="s">
        <v>7</v>
      </c>
      <c r="G17" s="41"/>
      <c r="I17" s="29"/>
    </row>
    <row r="18" spans="3:12" s="10" customFormat="1" ht="29.5" customHeight="1" x14ac:dyDescent="0.2">
      <c r="C18" s="52"/>
      <c r="D18" s="18" t="s">
        <v>22</v>
      </c>
      <c r="E18" s="19"/>
      <c r="F18" s="20" t="s">
        <v>0</v>
      </c>
      <c r="G18" s="42"/>
      <c r="K18" s="30"/>
      <c r="L18" s="31"/>
    </row>
    <row r="19" spans="3:12" s="10" customFormat="1" ht="29.5" customHeight="1" x14ac:dyDescent="0.2">
      <c r="C19" s="52"/>
      <c r="D19" s="11" t="s">
        <v>23</v>
      </c>
      <c r="E19" s="12"/>
      <c r="F19" s="13" t="s">
        <v>14</v>
      </c>
      <c r="G19" s="43"/>
      <c r="J19" s="32"/>
      <c r="L19" s="31"/>
    </row>
    <row r="20" spans="3:12" s="10" customFormat="1" ht="29.5" customHeight="1" x14ac:dyDescent="0.2">
      <c r="C20" s="52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2" s="10" customFormat="1" ht="29.5" customHeight="1" x14ac:dyDescent="0.2">
      <c r="C21" s="53" t="s">
        <v>26</v>
      </c>
      <c r="D21" s="7" t="s">
        <v>27</v>
      </c>
      <c r="E21" s="8"/>
      <c r="F21" s="9" t="s">
        <v>7</v>
      </c>
      <c r="G21" s="33">
        <f>G9</f>
        <v>310</v>
      </c>
    </row>
    <row r="22" spans="3:12" s="10" customFormat="1" ht="29.5" customHeight="1" x14ac:dyDescent="0.2">
      <c r="C22" s="54"/>
      <c r="D22" s="11" t="s">
        <v>28</v>
      </c>
      <c r="E22" s="12"/>
      <c r="F22" s="13" t="s">
        <v>9</v>
      </c>
      <c r="G22" s="34">
        <f>G10-G18</f>
        <v>1147295</v>
      </c>
    </row>
    <row r="23" spans="3:12" s="10" customFormat="1" ht="29.5" hidden="1" customHeight="1" x14ac:dyDescent="0.2">
      <c r="C23" s="54"/>
      <c r="D23" s="25" t="s">
        <v>29</v>
      </c>
      <c r="E23" s="26"/>
      <c r="F23" s="27" t="s">
        <v>14</v>
      </c>
      <c r="G23" s="28">
        <f>(((19.74*3+17.27*11)/14)*3+16.32*9)/12</f>
        <v>16.689821428571427</v>
      </c>
    </row>
    <row r="24" spans="3:12" s="10" customFormat="1" ht="29.5" customHeight="1" x14ac:dyDescent="0.2">
      <c r="C24" s="54"/>
      <c r="D24" s="11" t="s">
        <v>10</v>
      </c>
      <c r="E24" s="12" t="s">
        <v>30</v>
      </c>
      <c r="F24" s="13" t="s">
        <v>12</v>
      </c>
      <c r="G24" s="14">
        <f>ROUNDDOWN(G11-(G18*G23/1000),0)</f>
        <v>25819</v>
      </c>
    </row>
    <row r="25" spans="3:12" s="10" customFormat="1" ht="29.5" customHeight="1" x14ac:dyDescent="0.2">
      <c r="C25" s="54"/>
      <c r="D25" s="11" t="s">
        <v>13</v>
      </c>
      <c r="E25" s="12"/>
      <c r="F25" s="13" t="s">
        <v>14</v>
      </c>
      <c r="G25" s="35">
        <v>3.98</v>
      </c>
    </row>
    <row r="26" spans="3:12" s="10" customFormat="1" ht="29.5" customHeight="1" x14ac:dyDescent="0.2">
      <c r="C26" s="54"/>
      <c r="D26" s="11" t="s">
        <v>15</v>
      </c>
      <c r="E26" s="12" t="s">
        <v>31</v>
      </c>
      <c r="F26" s="13" t="s">
        <v>12</v>
      </c>
      <c r="G26" s="34">
        <f>ROUNDDOWN(G22*G25/1000,0)</f>
        <v>4566</v>
      </c>
    </row>
    <row r="27" spans="3:12" ht="29.5" customHeight="1" x14ac:dyDescent="0.2">
      <c r="C27" s="45" t="s">
        <v>32</v>
      </c>
      <c r="D27" s="46"/>
      <c r="E27" s="37" t="s">
        <v>33</v>
      </c>
      <c r="F27" s="38" t="s">
        <v>12</v>
      </c>
      <c r="G27" s="39">
        <f>G20+G24+G26</f>
        <v>30385</v>
      </c>
      <c r="I27" s="32"/>
    </row>
    <row r="28" spans="3:12" s="10" customFormat="1" ht="29.5" customHeight="1" x14ac:dyDescent="0.2">
      <c r="C28" s="1"/>
      <c r="D28" s="1"/>
      <c r="E28" s="2"/>
      <c r="F28" s="2"/>
      <c r="G28" s="3"/>
    </row>
    <row r="29" spans="3:12" ht="29.5" customHeight="1" x14ac:dyDescent="0.2">
      <c r="C29" s="6" t="s">
        <v>34</v>
      </c>
    </row>
    <row r="30" spans="3:12" ht="29.5" customHeight="1" x14ac:dyDescent="0.2">
      <c r="C30" s="47" t="s">
        <v>35</v>
      </c>
      <c r="D30" s="46"/>
      <c r="E30" s="46"/>
      <c r="F30" s="38" t="s">
        <v>12</v>
      </c>
      <c r="G30" s="44">
        <f>G27-G14</f>
        <v>0</v>
      </c>
    </row>
    <row r="31" spans="3:12" ht="29.5" customHeight="1" x14ac:dyDescent="0.2"/>
  </sheetData>
  <sheetProtection algorithmName="SHA-512" hashValue="3R9ltXhTLty+43atyL5dTjdCKlEe6JWpcs7gM7JuMxE90dgKyOJF+w7fm5tAztbEl/iEGYmc3Qj+ckYS1ahByA==" saltValue="x+9yrkZiRmClrY7zSrubK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D840-EC5A-42E6-A730-9128204F11D1}">
  <sheetPr>
    <pageSetUpPr fitToPage="1"/>
  </sheetPr>
  <dimension ref="C1:K31"/>
  <sheetViews>
    <sheetView view="pageBreakPreview" topLeftCell="A5" zoomScale="85" zoomScaleNormal="100" zoomScaleSheetLayoutView="85" workbookViewId="0">
      <selection activeCell="K17" sqref="K17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12" style="1" bestFit="1" customWidth="1"/>
    <col min="11" max="11" width="11.453125" style="1" bestFit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.5" customHeight="1" x14ac:dyDescent="0.2">
      <c r="C3" s="48" t="s">
        <v>1</v>
      </c>
      <c r="D3" s="48"/>
      <c r="E3" s="48"/>
      <c r="F3" s="48"/>
      <c r="G3" s="48"/>
    </row>
    <row r="4" spans="3:7" ht="30.5" customHeight="1" x14ac:dyDescent="0.2"/>
    <row r="5" spans="3:7" ht="30.5" customHeight="1" x14ac:dyDescent="0.2">
      <c r="C5" s="49" t="s">
        <v>36</v>
      </c>
      <c r="D5" s="49"/>
      <c r="E5" s="49"/>
      <c r="F5" s="49"/>
      <c r="G5" s="49"/>
    </row>
    <row r="6" spans="3:7" ht="30.5" customHeight="1" thickBot="1" x14ac:dyDescent="0.25"/>
    <row r="7" spans="3:7" ht="30.5" customHeight="1" thickBot="1" x14ac:dyDescent="0.25">
      <c r="E7" s="40"/>
      <c r="F7" s="4" t="s">
        <v>2</v>
      </c>
      <c r="G7" s="5" t="s">
        <v>37</v>
      </c>
    </row>
    <row r="8" spans="3:7" ht="30.5" customHeight="1" x14ac:dyDescent="0.2">
      <c r="C8" s="6" t="s">
        <v>4</v>
      </c>
    </row>
    <row r="9" spans="3:7" s="10" customFormat="1" ht="30.5" customHeight="1" x14ac:dyDescent="0.2">
      <c r="C9" s="50" t="s">
        <v>5</v>
      </c>
      <c r="D9" s="7" t="s">
        <v>6</v>
      </c>
      <c r="E9" s="8"/>
      <c r="F9" s="9" t="s">
        <v>7</v>
      </c>
      <c r="G9" s="33">
        <v>310</v>
      </c>
    </row>
    <row r="10" spans="3:7" s="10" customFormat="1" ht="30.5" customHeight="1" x14ac:dyDescent="0.2">
      <c r="C10" s="51"/>
      <c r="D10" s="11" t="s">
        <v>8</v>
      </c>
      <c r="E10" s="12"/>
      <c r="F10" s="13" t="s">
        <v>9</v>
      </c>
      <c r="G10" s="34">
        <v>1147295</v>
      </c>
    </row>
    <row r="11" spans="3:7" s="10" customFormat="1" ht="30.5" customHeight="1" x14ac:dyDescent="0.2">
      <c r="C11" s="51"/>
      <c r="D11" s="11" t="s">
        <v>10</v>
      </c>
      <c r="E11" s="12" t="s">
        <v>11</v>
      </c>
      <c r="F11" s="13" t="s">
        <v>12</v>
      </c>
      <c r="G11" s="34">
        <v>25819</v>
      </c>
    </row>
    <row r="12" spans="3:7" s="10" customFormat="1" ht="30.5" customHeight="1" x14ac:dyDescent="0.2">
      <c r="C12" s="51"/>
      <c r="D12" s="11" t="s">
        <v>13</v>
      </c>
      <c r="E12" s="12"/>
      <c r="F12" s="13" t="s">
        <v>14</v>
      </c>
      <c r="G12" s="35">
        <v>3.98</v>
      </c>
    </row>
    <row r="13" spans="3:7" s="10" customFormat="1" ht="30.5" customHeight="1" x14ac:dyDescent="0.2">
      <c r="C13" s="51"/>
      <c r="D13" s="15" t="s">
        <v>15</v>
      </c>
      <c r="E13" s="16" t="s">
        <v>16</v>
      </c>
      <c r="F13" s="17" t="s">
        <v>12</v>
      </c>
      <c r="G13" s="36">
        <f>ROUNDDOWN(G10*G12/1000,0)</f>
        <v>4566</v>
      </c>
    </row>
    <row r="14" spans="3:7" ht="30.5" customHeight="1" x14ac:dyDescent="0.2">
      <c r="C14" s="45" t="s">
        <v>17</v>
      </c>
      <c r="D14" s="46"/>
      <c r="E14" s="37" t="s">
        <v>18</v>
      </c>
      <c r="F14" s="38" t="s">
        <v>12</v>
      </c>
      <c r="G14" s="39">
        <f>G11+G13</f>
        <v>30385</v>
      </c>
    </row>
    <row r="15" spans="3:7" ht="30.5" customHeight="1" x14ac:dyDescent="0.2">
      <c r="C15" s="10"/>
      <c r="D15" s="10"/>
      <c r="E15" s="10"/>
      <c r="F15" s="10"/>
      <c r="G15" s="10"/>
    </row>
    <row r="16" spans="3:7" ht="30.5" customHeight="1" x14ac:dyDescent="0.2">
      <c r="C16" s="6" t="s">
        <v>19</v>
      </c>
    </row>
    <row r="17" spans="3:11" s="10" customFormat="1" ht="30.5" customHeight="1" x14ac:dyDescent="0.2">
      <c r="C17" s="52" t="s">
        <v>20</v>
      </c>
      <c r="D17" s="7" t="s">
        <v>21</v>
      </c>
      <c r="E17" s="8"/>
      <c r="F17" s="9" t="s">
        <v>7</v>
      </c>
      <c r="G17" s="41"/>
      <c r="I17" s="29"/>
    </row>
    <row r="18" spans="3:11" s="10" customFormat="1" ht="30.5" customHeight="1" x14ac:dyDescent="0.2">
      <c r="C18" s="52"/>
      <c r="D18" s="18" t="s">
        <v>22</v>
      </c>
      <c r="E18" s="19"/>
      <c r="F18" s="20" t="s">
        <v>0</v>
      </c>
      <c r="G18" s="42"/>
      <c r="K18" s="30"/>
    </row>
    <row r="19" spans="3:11" s="10" customFormat="1" ht="30.5" customHeight="1" x14ac:dyDescent="0.2">
      <c r="C19" s="52"/>
      <c r="D19" s="11" t="s">
        <v>23</v>
      </c>
      <c r="E19" s="12"/>
      <c r="F19" s="13" t="s">
        <v>14</v>
      </c>
      <c r="G19" s="43"/>
      <c r="J19" s="32"/>
      <c r="K19" s="30"/>
    </row>
    <row r="20" spans="3:11" s="10" customFormat="1" ht="30.5" customHeight="1" x14ac:dyDescent="0.2">
      <c r="C20" s="52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1" s="10" customFormat="1" ht="30.5" customHeight="1" x14ac:dyDescent="0.2">
      <c r="C21" s="53" t="s">
        <v>26</v>
      </c>
      <c r="D21" s="7" t="s">
        <v>27</v>
      </c>
      <c r="E21" s="8"/>
      <c r="F21" s="9" t="s">
        <v>7</v>
      </c>
      <c r="G21" s="33">
        <f>G9</f>
        <v>310</v>
      </c>
    </row>
    <row r="22" spans="3:11" s="10" customFormat="1" ht="30.5" customHeight="1" x14ac:dyDescent="0.2">
      <c r="C22" s="54"/>
      <c r="D22" s="11" t="s">
        <v>28</v>
      </c>
      <c r="E22" s="12"/>
      <c r="F22" s="13" t="s">
        <v>9</v>
      </c>
      <c r="G22" s="34">
        <f>G10-G18</f>
        <v>1147295</v>
      </c>
    </row>
    <row r="23" spans="3:11" s="10" customFormat="1" ht="30.5" hidden="1" customHeight="1" x14ac:dyDescent="0.2">
      <c r="C23" s="54"/>
      <c r="D23" s="25" t="s">
        <v>29</v>
      </c>
      <c r="E23" s="26"/>
      <c r="F23" s="27" t="s">
        <v>14</v>
      </c>
      <c r="G23" s="28">
        <f>(((19.74*3+17.27*11)/14)*3+16.32*9)/12</f>
        <v>16.689821428571427</v>
      </c>
    </row>
    <row r="24" spans="3:11" s="10" customFormat="1" ht="30.5" customHeight="1" x14ac:dyDescent="0.2">
      <c r="C24" s="54"/>
      <c r="D24" s="11" t="s">
        <v>10</v>
      </c>
      <c r="E24" s="12" t="s">
        <v>30</v>
      </c>
      <c r="F24" s="13" t="s">
        <v>12</v>
      </c>
      <c r="G24" s="14">
        <f>ROUNDDOWN(G11-(G18*G23/1000),0)</f>
        <v>25819</v>
      </c>
    </row>
    <row r="25" spans="3:11" s="10" customFormat="1" ht="30.5" customHeight="1" x14ac:dyDescent="0.2">
      <c r="C25" s="54"/>
      <c r="D25" s="11" t="s">
        <v>13</v>
      </c>
      <c r="E25" s="12"/>
      <c r="F25" s="13" t="s">
        <v>14</v>
      </c>
      <c r="G25" s="35">
        <v>3.98</v>
      </c>
      <c r="I25" s="32"/>
    </row>
    <row r="26" spans="3:11" s="10" customFormat="1" ht="30.5" customHeight="1" x14ac:dyDescent="0.2">
      <c r="C26" s="54"/>
      <c r="D26" s="11" t="s">
        <v>15</v>
      </c>
      <c r="E26" s="12" t="s">
        <v>31</v>
      </c>
      <c r="F26" s="13" t="s">
        <v>12</v>
      </c>
      <c r="G26" s="34">
        <f>ROUNDDOWN(G22*G25/1000,0)</f>
        <v>4566</v>
      </c>
    </row>
    <row r="27" spans="3:11" ht="30.5" customHeight="1" x14ac:dyDescent="0.2">
      <c r="C27" s="45" t="s">
        <v>32</v>
      </c>
      <c r="D27" s="46"/>
      <c r="E27" s="37" t="s">
        <v>33</v>
      </c>
      <c r="F27" s="38" t="s">
        <v>12</v>
      </c>
      <c r="G27" s="39">
        <f>G20+G24+G26</f>
        <v>30385</v>
      </c>
    </row>
    <row r="28" spans="3:11" s="10" customFormat="1" ht="30.5" customHeight="1" x14ac:dyDescent="0.2">
      <c r="C28" s="1"/>
      <c r="D28" s="1"/>
      <c r="E28" s="2"/>
      <c r="F28" s="2"/>
      <c r="G28" s="3"/>
    </row>
    <row r="29" spans="3:11" ht="30.5" customHeight="1" x14ac:dyDescent="0.2">
      <c r="C29" s="6" t="s">
        <v>34</v>
      </c>
    </row>
    <row r="30" spans="3:11" ht="30.5" customHeight="1" x14ac:dyDescent="0.2">
      <c r="C30" s="47" t="s">
        <v>35</v>
      </c>
      <c r="D30" s="46"/>
      <c r="E30" s="46"/>
      <c r="F30" s="38" t="s">
        <v>12</v>
      </c>
      <c r="G30" s="44">
        <f>G27-G14</f>
        <v>0</v>
      </c>
    </row>
    <row r="31" spans="3:11" ht="30.5" customHeight="1" x14ac:dyDescent="0.2"/>
  </sheetData>
  <sheetProtection algorithmName="SHA-512" hashValue="aXCyimO5RbAV0EZOK9fPBuBtSANSDWHYQhHEyZaR7M0aBWUSC6NQidLNLb/yzrThu+1+hdNNwKWBPEejf7KcTA==" saltValue="ek/wAbaZMcdfS5Uu40UIZw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★補助金有り（13年間）</vt:lpstr>
      <vt:lpstr>★補助金無し（１3年間）</vt:lpstr>
      <vt:lpstr>'★補助金無し（１3年間）'!Print_Area</vt:lpstr>
      <vt:lpstr>'★補助金有り（13年間）'!Print_Area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2404235</dc:creator>
  <cp:lastModifiedBy>2404235</cp:lastModifiedBy>
  <cp:lastPrinted>2026-01-21T07:34:21Z</cp:lastPrinted>
  <dcterms:created xsi:type="dcterms:W3CDTF">2025-12-15T02:24:18Z</dcterms:created>
  <dcterms:modified xsi:type="dcterms:W3CDTF">2026-01-23T01:31:47Z</dcterms:modified>
</cp:coreProperties>
</file>