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56.43\水田総合推進班\令和6年度\18 集出荷施設等コスト高騰対策支援事業\03 要望額調査\"/>
    </mc:Choice>
  </mc:AlternateContent>
  <bookViews>
    <workbookView xWindow="0" yWindow="0" windowWidth="28800" windowHeight="12315" activeTab="3"/>
  </bookViews>
  <sheets>
    <sheet name="様式１　総括表" sheetId="1" r:id="rId1"/>
    <sheet name="総括表 (記入例)" sheetId="7" r:id="rId2"/>
    <sheet name="施設一覧" sheetId="5" r:id="rId3"/>
    <sheet name="明細" sheetId="4" r:id="rId4"/>
    <sheet name="明細 (記入例)" sheetId="8" r:id="rId5"/>
  </sheets>
  <definedNames>
    <definedName name="_xlnm.Print_Area" localSheetId="2">施設一覧!$A$1:$E$16</definedName>
    <definedName name="_xlnm.Print_Area" localSheetId="1">'総括表 (記入例)'!$A$1:$AH$52</definedName>
    <definedName name="_xlnm.Print_Area" localSheetId="3">明細!$A$1:$W$66</definedName>
    <definedName name="_xlnm.Print_Area" localSheetId="4">'明細 (記入例)'!$A$1:$W$66</definedName>
    <definedName name="_xlnm.Print_Area" localSheetId="0">'様式１　総括表'!$A$1:$AE$52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6" i="7" l="1"/>
  <c r="H32" i="4"/>
  <c r="G33" i="4" s="1"/>
  <c r="K56" i="4"/>
  <c r="I56" i="4"/>
  <c r="G56" i="4"/>
  <c r="L55" i="4"/>
  <c r="K54" i="4"/>
  <c r="L54" i="4" s="1"/>
  <c r="K55" i="4" s="1"/>
  <c r="I54" i="4"/>
  <c r="J55" i="4" s="1"/>
  <c r="H54" i="4"/>
  <c r="G54" i="4"/>
  <c r="H55" i="4" s="1"/>
  <c r="F55" i="4" s="1"/>
  <c r="L53" i="4"/>
  <c r="F53" i="4" s="1"/>
  <c r="K53" i="4"/>
  <c r="J53" i="4"/>
  <c r="H53" i="4"/>
  <c r="L52" i="4"/>
  <c r="J52" i="4"/>
  <c r="I53" i="4" s="1"/>
  <c r="H52" i="4"/>
  <c r="G53" i="4" s="1"/>
  <c r="E53" i="4" s="1"/>
  <c r="F52" i="4"/>
  <c r="E52" i="4"/>
  <c r="J51" i="4"/>
  <c r="H51" i="4"/>
  <c r="K50" i="4"/>
  <c r="L50" i="4" s="1"/>
  <c r="K51" i="4" s="1"/>
  <c r="I50" i="4"/>
  <c r="J50" i="4" s="1"/>
  <c r="I51" i="4" s="1"/>
  <c r="G50" i="4"/>
  <c r="E50" i="4"/>
  <c r="L49" i="4"/>
  <c r="K49" i="4"/>
  <c r="J49" i="4"/>
  <c r="I49" i="4"/>
  <c r="H49" i="4"/>
  <c r="F49" i="4" s="1"/>
  <c r="L48" i="4"/>
  <c r="J48" i="4"/>
  <c r="H48" i="4"/>
  <c r="G49" i="4" s="1"/>
  <c r="E49" i="4" s="1"/>
  <c r="F48" i="4"/>
  <c r="E48" i="4"/>
  <c r="Q48" i="4" s="1"/>
  <c r="L47" i="4"/>
  <c r="J47" i="4"/>
  <c r="H47" i="4"/>
  <c r="F47" i="4"/>
  <c r="K46" i="4"/>
  <c r="L46" i="4" s="1"/>
  <c r="K47" i="4" s="1"/>
  <c r="I46" i="4"/>
  <c r="J46" i="4" s="1"/>
  <c r="I47" i="4" s="1"/>
  <c r="G46" i="4"/>
  <c r="H46" i="4" s="1"/>
  <c r="E46" i="4"/>
  <c r="Q44" i="4" s="1"/>
  <c r="L45" i="4"/>
  <c r="K45" i="4"/>
  <c r="J45" i="4"/>
  <c r="I45" i="4"/>
  <c r="H45" i="4"/>
  <c r="G45" i="4"/>
  <c r="F45" i="4"/>
  <c r="E45" i="4"/>
  <c r="L44" i="4"/>
  <c r="J44" i="4"/>
  <c r="H44" i="4"/>
  <c r="F44" i="4"/>
  <c r="E44" i="4"/>
  <c r="J43" i="4"/>
  <c r="H43" i="4"/>
  <c r="K42" i="4"/>
  <c r="L43" i="4" s="1"/>
  <c r="J42" i="4"/>
  <c r="I43" i="4" s="1"/>
  <c r="I42" i="4"/>
  <c r="G42" i="4"/>
  <c r="H42" i="4" s="1"/>
  <c r="L41" i="4"/>
  <c r="J41" i="4"/>
  <c r="H41" i="4"/>
  <c r="F41" i="4" s="1"/>
  <c r="L40" i="4"/>
  <c r="K41" i="4" s="1"/>
  <c r="J40" i="4"/>
  <c r="I41" i="4" s="1"/>
  <c r="H40" i="4"/>
  <c r="F40" i="4" s="1"/>
  <c r="E40" i="4"/>
  <c r="L38" i="4"/>
  <c r="K38" i="4"/>
  <c r="L39" i="4" s="1"/>
  <c r="I38" i="4"/>
  <c r="J39" i="4" s="1"/>
  <c r="G38" i="4"/>
  <c r="H38" i="4" s="1"/>
  <c r="L37" i="4"/>
  <c r="J37" i="4"/>
  <c r="I37" i="4"/>
  <c r="H37" i="4"/>
  <c r="G37" i="4"/>
  <c r="F37" i="4"/>
  <c r="L36" i="4"/>
  <c r="K37" i="4" s="1"/>
  <c r="E37" i="4" s="1"/>
  <c r="J36" i="4"/>
  <c r="H36" i="4"/>
  <c r="E36" i="4"/>
  <c r="K34" i="4"/>
  <c r="I34" i="4"/>
  <c r="G34" i="4"/>
  <c r="L33" i="4"/>
  <c r="J33" i="4"/>
  <c r="H33" i="4"/>
  <c r="L32" i="4"/>
  <c r="J32" i="4"/>
  <c r="E32" i="4"/>
  <c r="Q54" i="8"/>
  <c r="Q52" i="8"/>
  <c r="Q50" i="8"/>
  <c r="Q48" i="8"/>
  <c r="Q46" i="8"/>
  <c r="Q44" i="8"/>
  <c r="Q42" i="8"/>
  <c r="Q40" i="8"/>
  <c r="Q38" i="8"/>
  <c r="Q36" i="8"/>
  <c r="Q34" i="8"/>
  <c r="L59" i="8"/>
  <c r="K59" i="8"/>
  <c r="J59" i="8"/>
  <c r="I59" i="8"/>
  <c r="H59" i="8"/>
  <c r="G59" i="8"/>
  <c r="F59" i="8"/>
  <c r="L58" i="8"/>
  <c r="K58" i="8"/>
  <c r="J58" i="8"/>
  <c r="I58" i="8"/>
  <c r="H58" i="8"/>
  <c r="G58" i="8"/>
  <c r="F58" i="8"/>
  <c r="L57" i="8"/>
  <c r="K57" i="8"/>
  <c r="J57" i="8"/>
  <c r="I57" i="8"/>
  <c r="H57" i="8"/>
  <c r="G57" i="8"/>
  <c r="F57" i="8"/>
  <c r="L56" i="8"/>
  <c r="K56" i="8"/>
  <c r="J56" i="8"/>
  <c r="I56" i="8"/>
  <c r="H56" i="8"/>
  <c r="G56" i="8"/>
  <c r="F56" i="8"/>
  <c r="F44" i="8"/>
  <c r="E52" i="8"/>
  <c r="E48" i="8"/>
  <c r="E44" i="8"/>
  <c r="E40" i="8"/>
  <c r="E36" i="8"/>
  <c r="K54" i="8"/>
  <c r="K53" i="8"/>
  <c r="K50" i="8"/>
  <c r="K49" i="8"/>
  <c r="K46" i="8"/>
  <c r="K47" i="8" s="1"/>
  <c r="K45" i="8"/>
  <c r="K42" i="8"/>
  <c r="K41" i="8"/>
  <c r="K38" i="8"/>
  <c r="K37" i="8"/>
  <c r="L53" i="8"/>
  <c r="L52" i="8"/>
  <c r="L49" i="8"/>
  <c r="L48" i="8"/>
  <c r="L47" i="8"/>
  <c r="L46" i="8"/>
  <c r="L45" i="8"/>
  <c r="L44" i="8"/>
  <c r="L41" i="8"/>
  <c r="L40" i="8"/>
  <c r="L37" i="8"/>
  <c r="L36" i="8"/>
  <c r="I54" i="8"/>
  <c r="I53" i="8"/>
  <c r="I50" i="8"/>
  <c r="I49" i="8"/>
  <c r="I46" i="8"/>
  <c r="I45" i="8"/>
  <c r="I42" i="8"/>
  <c r="I41" i="8"/>
  <c r="I38" i="8"/>
  <c r="I39" i="8" s="1"/>
  <c r="I37" i="8"/>
  <c r="I34" i="8"/>
  <c r="K34" i="8"/>
  <c r="L35" i="8"/>
  <c r="J34" i="8"/>
  <c r="I35" i="8" s="1"/>
  <c r="J55" i="8"/>
  <c r="J53" i="8"/>
  <c r="J52" i="8"/>
  <c r="J49" i="8"/>
  <c r="J48" i="8"/>
  <c r="J45" i="8"/>
  <c r="J44" i="8"/>
  <c r="J41" i="8"/>
  <c r="J40" i="8"/>
  <c r="J39" i="8"/>
  <c r="J38" i="8"/>
  <c r="J37" i="8"/>
  <c r="J36" i="8"/>
  <c r="G54" i="8"/>
  <c r="G55" i="8" s="1"/>
  <c r="G53" i="8"/>
  <c r="G50" i="8"/>
  <c r="G51" i="8" s="1"/>
  <c r="G49" i="8"/>
  <c r="G46" i="8"/>
  <c r="G45" i="8"/>
  <c r="G42" i="8"/>
  <c r="G41" i="8"/>
  <c r="G38" i="8"/>
  <c r="G37" i="8"/>
  <c r="H54" i="8"/>
  <c r="H53" i="8"/>
  <c r="H52" i="8"/>
  <c r="H51" i="8"/>
  <c r="H50" i="8"/>
  <c r="H49" i="8"/>
  <c r="H48" i="8"/>
  <c r="H47" i="8"/>
  <c r="H45" i="8"/>
  <c r="H44" i="8"/>
  <c r="H41" i="8"/>
  <c r="H40" i="8"/>
  <c r="H37" i="8"/>
  <c r="H36" i="8"/>
  <c r="G34" i="8"/>
  <c r="H42" i="1"/>
  <c r="V13" i="8"/>
  <c r="V12" i="8"/>
  <c r="V14" i="8"/>
  <c r="V15" i="8"/>
  <c r="V16" i="8"/>
  <c r="V17" i="8"/>
  <c r="V11" i="8"/>
  <c r="D19" i="8"/>
  <c r="Q19" i="8"/>
  <c r="Q18" i="8"/>
  <c r="D18" i="8"/>
  <c r="Q17" i="8"/>
  <c r="Q16" i="8"/>
  <c r="Q15" i="8"/>
  <c r="Q14" i="8"/>
  <c r="Q13" i="8"/>
  <c r="Q12" i="8"/>
  <c r="Q11" i="8"/>
  <c r="U28" i="1"/>
  <c r="U30" i="1"/>
  <c r="U32" i="1"/>
  <c r="U26" i="1"/>
  <c r="U14" i="1"/>
  <c r="U16" i="1"/>
  <c r="U18" i="1"/>
  <c r="U12" i="1"/>
  <c r="U12" i="7"/>
  <c r="G11" i="8"/>
  <c r="D11" i="8" s="1"/>
  <c r="W11" i="8"/>
  <c r="G16" i="8"/>
  <c r="K58" i="4" l="1"/>
  <c r="G43" i="4"/>
  <c r="F43" i="4"/>
  <c r="F51" i="4"/>
  <c r="F38" i="4"/>
  <c r="F46" i="4"/>
  <c r="G47" i="4"/>
  <c r="E47" i="4" s="1"/>
  <c r="G51" i="4"/>
  <c r="E51" i="4" s="1"/>
  <c r="Q50" i="4" s="1"/>
  <c r="Q46" i="4"/>
  <c r="Q52" i="4"/>
  <c r="Q36" i="4"/>
  <c r="F36" i="4"/>
  <c r="L42" i="4"/>
  <c r="F42" i="4" s="1"/>
  <c r="E54" i="4"/>
  <c r="H56" i="4"/>
  <c r="J38" i="4"/>
  <c r="L51" i="4"/>
  <c r="I39" i="4"/>
  <c r="H57" i="4"/>
  <c r="E56" i="4"/>
  <c r="H39" i="4"/>
  <c r="F39" i="4" s="1"/>
  <c r="J57" i="4"/>
  <c r="K39" i="4"/>
  <c r="G55" i="4"/>
  <c r="L57" i="4"/>
  <c r="G39" i="4"/>
  <c r="E39" i="4" s="1"/>
  <c r="Q38" i="4" s="1"/>
  <c r="L56" i="4"/>
  <c r="E42" i="4"/>
  <c r="Q40" i="4" s="1"/>
  <c r="G58" i="4"/>
  <c r="E38" i="4"/>
  <c r="G41" i="4"/>
  <c r="E41" i="4" s="1"/>
  <c r="J54" i="4"/>
  <c r="F54" i="4" s="1"/>
  <c r="H50" i="4"/>
  <c r="F50" i="4" s="1"/>
  <c r="J56" i="4"/>
  <c r="I58" i="4"/>
  <c r="F33" i="4"/>
  <c r="F57" i="4" s="1"/>
  <c r="H34" i="4"/>
  <c r="J34" i="4"/>
  <c r="L34" i="4"/>
  <c r="J35" i="4"/>
  <c r="J59" i="4" s="1"/>
  <c r="G35" i="4"/>
  <c r="H35" i="4"/>
  <c r="I35" i="4"/>
  <c r="K33" i="4"/>
  <c r="K57" i="4" s="1"/>
  <c r="K35" i="4"/>
  <c r="F32" i="4"/>
  <c r="I33" i="4"/>
  <c r="I57" i="4" s="1"/>
  <c r="L35" i="4"/>
  <c r="L59" i="4" s="1"/>
  <c r="E34" i="4"/>
  <c r="J54" i="8"/>
  <c r="I55" i="8" s="1"/>
  <c r="J51" i="8"/>
  <c r="L34" i="8"/>
  <c r="K35" i="8" s="1"/>
  <c r="J50" i="8"/>
  <c r="I51" i="8" s="1"/>
  <c r="J46" i="8"/>
  <c r="I47" i="8" s="1"/>
  <c r="J47" i="8"/>
  <c r="J42" i="8"/>
  <c r="I43" i="8" s="1"/>
  <c r="J43" i="8"/>
  <c r="J35" i="8"/>
  <c r="H55" i="8"/>
  <c r="H46" i="8"/>
  <c r="G47" i="8" s="1"/>
  <c r="H42" i="8"/>
  <c r="G43" i="8" s="1"/>
  <c r="H43" i="8"/>
  <c r="H38" i="8"/>
  <c r="G39" i="8" s="1"/>
  <c r="H39" i="8"/>
  <c r="E11" i="8"/>
  <c r="R11" i="8"/>
  <c r="P34" i="7"/>
  <c r="U34" i="7"/>
  <c r="H43" i="7" s="1"/>
  <c r="K34" i="7"/>
  <c r="P20" i="7"/>
  <c r="U20" i="7"/>
  <c r="H42" i="7" s="1"/>
  <c r="K20" i="7"/>
  <c r="P34" i="1"/>
  <c r="U34" i="1"/>
  <c r="H43" i="1" s="1"/>
  <c r="K34" i="1"/>
  <c r="P20" i="1"/>
  <c r="U20" i="1"/>
  <c r="K20" i="1"/>
  <c r="J58" i="4" l="1"/>
  <c r="G57" i="4"/>
  <c r="K43" i="4"/>
  <c r="L58" i="4"/>
  <c r="I55" i="4"/>
  <c r="E55" i="4" s="1"/>
  <c r="Q54" i="4" s="1"/>
  <c r="E43" i="4"/>
  <c r="Q42" i="4" s="1"/>
  <c r="E58" i="4"/>
  <c r="F56" i="4"/>
  <c r="K59" i="4"/>
  <c r="I59" i="4"/>
  <c r="Q32" i="4"/>
  <c r="G59" i="4"/>
  <c r="E35" i="4"/>
  <c r="H59" i="4"/>
  <c r="F35" i="4"/>
  <c r="F59" i="4" s="1"/>
  <c r="H58" i="4"/>
  <c r="F34" i="4"/>
  <c r="F58" i="4" s="1"/>
  <c r="E33" i="4"/>
  <c r="H44" i="7"/>
  <c r="L44" i="7" s="1"/>
  <c r="P44" i="7" s="1"/>
  <c r="H44" i="1"/>
  <c r="L44" i="1" s="1"/>
  <c r="P44" i="1" s="1"/>
  <c r="W11" i="4"/>
  <c r="W12" i="4"/>
  <c r="W13" i="4"/>
  <c r="W14" i="4"/>
  <c r="W15" i="4"/>
  <c r="W16" i="4"/>
  <c r="W17" i="4"/>
  <c r="W18" i="4"/>
  <c r="E59" i="4" l="1"/>
  <c r="E57" i="4"/>
  <c r="Q34" i="4"/>
  <c r="W12" i="8"/>
  <c r="G12" i="8"/>
  <c r="Q58" i="4" l="1"/>
  <c r="Q56" i="4"/>
  <c r="D12" i="8"/>
  <c r="E12" i="8" s="1"/>
  <c r="R12" i="8"/>
  <c r="W18" i="8"/>
  <c r="E64" i="8"/>
  <c r="F65" i="8" s="1"/>
  <c r="F53" i="8"/>
  <c r="F52" i="8"/>
  <c r="F49" i="8"/>
  <c r="F45" i="8"/>
  <c r="F41" i="8"/>
  <c r="H35" i="8"/>
  <c r="L33" i="8"/>
  <c r="J33" i="8"/>
  <c r="H33" i="8"/>
  <c r="L32" i="8"/>
  <c r="K33" i="8" s="1"/>
  <c r="J32" i="8"/>
  <c r="I33" i="8" s="1"/>
  <c r="H32" i="8"/>
  <c r="F32" i="8" s="1"/>
  <c r="E32" i="8"/>
  <c r="E25" i="8"/>
  <c r="F26" i="8" s="1"/>
  <c r="W17" i="8"/>
  <c r="G17" i="8"/>
  <c r="D17" i="8" s="1"/>
  <c r="W16" i="8"/>
  <c r="D16" i="8"/>
  <c r="W15" i="8"/>
  <c r="G15" i="8"/>
  <c r="D15" i="8" s="1"/>
  <c r="W14" i="8"/>
  <c r="G14" i="8"/>
  <c r="D14" i="8" s="1"/>
  <c r="W13" i="8"/>
  <c r="G13" i="8"/>
  <c r="D13" i="8" s="1"/>
  <c r="R15" i="8" l="1"/>
  <c r="F33" i="8"/>
  <c r="F40" i="8"/>
  <c r="F48" i="8"/>
  <c r="F37" i="8"/>
  <c r="E56" i="8"/>
  <c r="E45" i="8"/>
  <c r="E37" i="8"/>
  <c r="E49" i="8"/>
  <c r="E53" i="8"/>
  <c r="E41" i="8"/>
  <c r="F36" i="8"/>
  <c r="G33" i="8"/>
  <c r="E33" i="8" s="1"/>
  <c r="H34" i="8"/>
  <c r="G35" i="8"/>
  <c r="R14" i="8"/>
  <c r="R16" i="8"/>
  <c r="E16" i="8"/>
  <c r="E15" i="8"/>
  <c r="E17" i="8"/>
  <c r="E14" i="8"/>
  <c r="E13" i="8"/>
  <c r="F35" i="8"/>
  <c r="L55" i="8" l="1"/>
  <c r="F55" i="8" s="1"/>
  <c r="L54" i="8"/>
  <c r="E50" i="8"/>
  <c r="L51" i="8"/>
  <c r="F51" i="8" s="1"/>
  <c r="L50" i="8"/>
  <c r="K51" i="8" s="1"/>
  <c r="E51" i="8" s="1"/>
  <c r="E42" i="8"/>
  <c r="L43" i="8"/>
  <c r="L42" i="8"/>
  <c r="K43" i="8" s="1"/>
  <c r="L39" i="8"/>
  <c r="L38" i="8"/>
  <c r="R17" i="8"/>
  <c r="R13" i="8"/>
  <c r="F39" i="8"/>
  <c r="E46" i="8"/>
  <c r="E54" i="8"/>
  <c r="E38" i="8"/>
  <c r="F43" i="8"/>
  <c r="E57" i="8"/>
  <c r="F47" i="8"/>
  <c r="E34" i="8"/>
  <c r="F54" i="8" l="1"/>
  <c r="K55" i="8"/>
  <c r="E55" i="8" s="1"/>
  <c r="F50" i="8"/>
  <c r="K39" i="8"/>
  <c r="E39" i="8" s="1"/>
  <c r="F42" i="8"/>
  <c r="E47" i="8"/>
  <c r="F46" i="8"/>
  <c r="F38" i="8"/>
  <c r="E43" i="8"/>
  <c r="E35" i="8"/>
  <c r="Q32" i="8"/>
  <c r="E58" i="8"/>
  <c r="F34" i="8"/>
  <c r="V18" i="8"/>
  <c r="E26" i="8" s="1"/>
  <c r="E59" i="8" l="1"/>
  <c r="Q58" i="8"/>
  <c r="Q56" i="8"/>
  <c r="E65" i="8" l="1"/>
  <c r="H3" i="8" s="1"/>
  <c r="H5" i="8" s="1"/>
  <c r="E64" i="4" l="1"/>
  <c r="F65" i="4" s="1"/>
  <c r="E25" i="4"/>
  <c r="F26" i="4" s="1"/>
  <c r="G17" i="4"/>
  <c r="Q17" i="4" s="1"/>
  <c r="G16" i="4"/>
  <c r="Q16" i="4" s="1"/>
  <c r="G15" i="4"/>
  <c r="Q15" i="4" s="1"/>
  <c r="D15" i="4"/>
  <c r="G14" i="4"/>
  <c r="Q14" i="4" s="1"/>
  <c r="G13" i="4"/>
  <c r="Q13" i="4" s="1"/>
  <c r="G12" i="4"/>
  <c r="Q12" i="4" s="1"/>
  <c r="G11" i="4"/>
  <c r="Q11" i="4" s="1"/>
  <c r="Q18" i="4" s="1"/>
  <c r="D16" i="4" l="1"/>
  <c r="D12" i="4"/>
  <c r="D13" i="4"/>
  <c r="E16" i="4"/>
  <c r="E12" i="4"/>
  <c r="D14" i="4"/>
  <c r="D11" i="4"/>
  <c r="D17" i="4"/>
  <c r="R15" i="4"/>
  <c r="E15" i="4"/>
  <c r="V15" i="4" s="1"/>
  <c r="E14" i="4" l="1"/>
  <c r="V14" i="4"/>
  <c r="R12" i="4"/>
  <c r="V12" i="4"/>
  <c r="R16" i="4"/>
  <c r="V16" i="4"/>
  <c r="E11" i="4"/>
  <c r="V11" i="4"/>
  <c r="R13" i="4"/>
  <c r="E13" i="4"/>
  <c r="V13" i="4" s="1"/>
  <c r="R14" i="4"/>
  <c r="R11" i="4"/>
  <c r="Q19" i="4" s="1"/>
  <c r="E17" i="4"/>
  <c r="V17" i="4" s="1"/>
  <c r="R17" i="4"/>
  <c r="D19" i="4" l="1"/>
  <c r="D18" i="4"/>
  <c r="V18" i="4" s="1"/>
  <c r="E26" i="4" s="1"/>
  <c r="E65" i="4" l="1"/>
  <c r="H3" i="4" s="1"/>
  <c r="H5" i="4" s="1"/>
</calcChain>
</file>

<file path=xl/sharedStrings.xml><?xml version="1.0" encoding="utf-8"?>
<sst xmlns="http://schemas.openxmlformats.org/spreadsheetml/2006/main" count="497" uniqueCount="153">
  <si>
    <t>組織名</t>
    <rPh sb="0" eb="3">
      <t>ソシキメイ</t>
    </rPh>
    <phoneticPr fontId="1"/>
  </si>
  <si>
    <t>代表者氏名</t>
    <rPh sb="0" eb="3">
      <t>ダイヒョウシャ</t>
    </rPh>
    <rPh sb="3" eb="5">
      <t>シメイ</t>
    </rPh>
    <phoneticPr fontId="1"/>
  </si>
  <si>
    <t>住所</t>
    <rPh sb="0" eb="2">
      <t>ジュウショ</t>
    </rPh>
    <phoneticPr fontId="1"/>
  </si>
  <si>
    <t>区分</t>
    <rPh sb="0" eb="2">
      <t>クブン</t>
    </rPh>
    <phoneticPr fontId="1"/>
  </si>
  <si>
    <t>その他</t>
    <rPh sb="2" eb="3">
      <t>タ</t>
    </rPh>
    <phoneticPr fontId="1"/>
  </si>
  <si>
    <t>負担区分</t>
    <rPh sb="0" eb="4">
      <t>フタンクブン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</si>
  <si>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</si>
  <si>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</si>
  <si>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①電気代</t>
    <rPh sb="1" eb="4">
      <t>デンキダイ</t>
    </rPh>
    <phoneticPr fontId="1"/>
  </si>
  <si>
    <t>備考</t>
    <rPh sb="0" eb="2">
      <t>ビコウ</t>
    </rPh>
    <phoneticPr fontId="1"/>
  </si>
  <si>
    <t>高騰額</t>
    <rPh sb="0" eb="3">
      <t>コウトウガク</t>
    </rPh>
    <phoneticPr fontId="1"/>
  </si>
  <si>
    <t>　　（基本料金、電気量料金（燃料費調整額含む）、再エネ賦課金がわかるもの）</t>
    <phoneticPr fontId="1"/>
  </si>
  <si>
    <t>※欄が足りない場合は追加してください</t>
    <rPh sb="1" eb="2">
      <t>ラン</t>
    </rPh>
    <rPh sb="3" eb="4">
      <t>タ</t>
    </rPh>
    <rPh sb="7" eb="9">
      <t>バアイ</t>
    </rPh>
    <rPh sb="10" eb="12">
      <t>ツイカ</t>
    </rPh>
    <phoneticPr fontId="1"/>
  </si>
  <si>
    <t>高騰額</t>
    <rPh sb="0" eb="2">
      <t>コウトウ</t>
    </rPh>
    <rPh sb="2" eb="3">
      <t>ガク</t>
    </rPh>
    <phoneticPr fontId="1"/>
  </si>
  <si>
    <t>②燃油代</t>
    <rPh sb="1" eb="3">
      <t>ネンユ</t>
    </rPh>
    <rPh sb="3" eb="4">
      <t>ダイ</t>
    </rPh>
    <phoneticPr fontId="1"/>
  </si>
  <si>
    <t>１　事業実施主体</t>
    <rPh sb="2" eb="6">
      <t>ジギョウジッシ</t>
    </rPh>
    <rPh sb="6" eb="8">
      <t>シュタイ</t>
    </rPh>
    <phoneticPr fontId="1"/>
  </si>
  <si>
    <t>（１）対象期間の電気代がわかる請求書等の明細</t>
    <rPh sb="3" eb="7">
      <t>タイショウキカン</t>
    </rPh>
    <rPh sb="8" eb="10">
      <t>デンキ</t>
    </rPh>
    <rPh sb="10" eb="11">
      <t>ダイ</t>
    </rPh>
    <rPh sb="15" eb="18">
      <t>セイキュウショ</t>
    </rPh>
    <rPh sb="18" eb="19">
      <t>トウ</t>
    </rPh>
    <rPh sb="20" eb="22">
      <t>メイサイ</t>
    </rPh>
    <phoneticPr fontId="1"/>
  </si>
  <si>
    <t>事業主体名：</t>
    <rPh sb="0" eb="5">
      <t>ジギョウシュタイメイ</t>
    </rPh>
    <phoneticPr fontId="6"/>
  </si>
  <si>
    <t>区分</t>
    <rPh sb="0" eb="2">
      <t>クブン</t>
    </rPh>
    <phoneticPr fontId="6"/>
  </si>
  <si>
    <t>税</t>
    <rPh sb="0" eb="1">
      <t>ゼイ</t>
    </rPh>
    <phoneticPr fontId="6"/>
  </si>
  <si>
    <t>電力
契約</t>
    <rPh sb="0" eb="2">
      <t>デンリョク</t>
    </rPh>
    <rPh sb="3" eb="5">
      <t>ケイヤク</t>
    </rPh>
    <phoneticPr fontId="6"/>
  </si>
  <si>
    <t>基本料金 ②
（税込）</t>
    <rPh sb="0" eb="2">
      <t>キホン</t>
    </rPh>
    <rPh sb="2" eb="4">
      <t>リョウキン</t>
    </rPh>
    <rPh sb="8" eb="10">
      <t>ゼイコミ</t>
    </rPh>
    <phoneticPr fontId="6"/>
  </si>
  <si>
    <t>　電力量料金（税込） ③</t>
    <rPh sb="1" eb="3">
      <t>デンリョク</t>
    </rPh>
    <rPh sb="3" eb="4">
      <t>リョウ</t>
    </rPh>
    <rPh sb="4" eb="6">
      <t>リョウキン</t>
    </rPh>
    <phoneticPr fontId="6"/>
  </si>
  <si>
    <t>再エネ賦課金 ⑥
（税込）</t>
    <rPh sb="0" eb="1">
      <t>サイ</t>
    </rPh>
    <rPh sb="3" eb="6">
      <t>フカキン</t>
    </rPh>
    <phoneticPr fontId="6"/>
  </si>
  <si>
    <t>低圧</t>
    <rPh sb="0" eb="2">
      <t>テイアツ</t>
    </rPh>
    <phoneticPr fontId="6"/>
  </si>
  <si>
    <t>高圧</t>
    <rPh sb="0" eb="2">
      <t>コウアツ</t>
    </rPh>
    <phoneticPr fontId="6"/>
  </si>
  <si>
    <t>(うち消費税)</t>
    <phoneticPr fontId="6"/>
  </si>
  <si>
    <t>［ ④＋⑤ ］</t>
    <phoneticPr fontId="6"/>
  </si>
  <si>
    <t>料金 ④</t>
    <rPh sb="0" eb="2">
      <t>リョウキン</t>
    </rPh>
    <phoneticPr fontId="6"/>
  </si>
  <si>
    <t>燃料費等調整額 ⑤</t>
    <rPh sb="0" eb="3">
      <t>ネンリョウヒ</t>
    </rPh>
    <rPh sb="3" eb="4">
      <t>トウ</t>
    </rPh>
    <rPh sb="4" eb="7">
      <t>チョウセイガク</t>
    </rPh>
    <phoneticPr fontId="6"/>
  </si>
  <si>
    <t>(うち消費税)</t>
    <phoneticPr fontId="6"/>
  </si>
  <si>
    <t>課税</t>
  </si>
  <si>
    <t>合計</t>
    <rPh sb="0" eb="2">
      <t>ゴウケイ</t>
    </rPh>
    <phoneticPr fontId="6"/>
  </si>
  <si>
    <t>ー</t>
    <phoneticPr fontId="6"/>
  </si>
  <si>
    <t>※ 水色セルに入力</t>
    <rPh sb="2" eb="4">
      <t>ミズイロ</t>
    </rPh>
    <rPh sb="7" eb="9">
      <t>ニュウリョク</t>
    </rPh>
    <phoneticPr fontId="6"/>
  </si>
  <si>
    <t>※ 「基本料金②］「料金④」「燃料費等調整額⑤」「再エネ賦課金⑥」については、小数点以下２位まで入力（例：領収書等の証明書に記載の額『1,785円93銭』の場合、『1,785.93』を入力</t>
    <rPh sb="3" eb="7">
      <t>キホンリョウキン</t>
    </rPh>
    <rPh sb="10" eb="12">
      <t>リョウキン</t>
    </rPh>
    <rPh sb="15" eb="18">
      <t>ネンリョウヒ</t>
    </rPh>
    <rPh sb="18" eb="19">
      <t>トウ</t>
    </rPh>
    <rPh sb="19" eb="22">
      <t>チョウセイガク</t>
    </rPh>
    <rPh sb="25" eb="26">
      <t>サイ</t>
    </rPh>
    <rPh sb="28" eb="31">
      <t>フカキン</t>
    </rPh>
    <rPh sb="39" eb="42">
      <t>ショウスウテン</t>
    </rPh>
    <rPh sb="42" eb="44">
      <t>イカ</t>
    </rPh>
    <rPh sb="45" eb="46">
      <t>イ</t>
    </rPh>
    <rPh sb="48" eb="50">
      <t>ニュウリョク</t>
    </rPh>
    <rPh sb="51" eb="52">
      <t>レイ</t>
    </rPh>
    <rPh sb="53" eb="56">
      <t>リョウシュウショ</t>
    </rPh>
    <rPh sb="56" eb="57">
      <t>トウ</t>
    </rPh>
    <rPh sb="58" eb="61">
      <t>ショウメイショ</t>
    </rPh>
    <rPh sb="62" eb="64">
      <t>キサイ</t>
    </rPh>
    <rPh sb="65" eb="66">
      <t>ガク</t>
    </rPh>
    <rPh sb="72" eb="73">
      <t>エン</t>
    </rPh>
    <rPh sb="75" eb="76">
      <t>セン</t>
    </rPh>
    <rPh sb="78" eb="80">
      <t>バアイ</t>
    </rPh>
    <rPh sb="92" eb="94">
      <t>ニュウリョク</t>
    </rPh>
    <phoneticPr fontId="6"/>
  </si>
  <si>
    <t>税区分：</t>
    <rPh sb="0" eb="3">
      <t>ゼイクブン</t>
    </rPh>
    <phoneticPr fontId="6"/>
  </si>
  <si>
    <t>高騰分：</t>
    <rPh sb="0" eb="3">
      <t>コウトウブン</t>
    </rPh>
    <phoneticPr fontId="6"/>
  </si>
  <si>
    <t>［ ②～④ ］の上昇率</t>
    <rPh sb="8" eb="11">
      <t>ジョウショウリツ</t>
    </rPh>
    <phoneticPr fontId="6"/>
  </si>
  <si>
    <t>［ ②＋③＋④ ］</t>
    <phoneticPr fontId="6"/>
  </si>
  <si>
    <t>灯油 ②</t>
    <rPh sb="0" eb="2">
      <t>トウユ</t>
    </rPh>
    <phoneticPr fontId="6"/>
  </si>
  <si>
    <t>軽油 ③</t>
    <rPh sb="0" eb="2">
      <t>ケイユ</t>
    </rPh>
    <phoneticPr fontId="6"/>
  </si>
  <si>
    <t>Ａ重油 ④</t>
    <rPh sb="1" eb="3">
      <t>ジュウユ</t>
    </rPh>
    <phoneticPr fontId="6"/>
  </si>
  <si>
    <t>灯油</t>
    <rPh sb="0" eb="2">
      <t>トウユ</t>
    </rPh>
    <phoneticPr fontId="6"/>
  </si>
  <si>
    <t>軽油</t>
    <rPh sb="0" eb="2">
      <t>ケイユ</t>
    </rPh>
    <phoneticPr fontId="6"/>
  </si>
  <si>
    <t>Ａ重油</t>
    <rPh sb="1" eb="3">
      <t>ジュウユ</t>
    </rPh>
    <phoneticPr fontId="6"/>
  </si>
  <si>
    <t>消費税</t>
    <phoneticPr fontId="6"/>
  </si>
  <si>
    <t>消費税</t>
    <phoneticPr fontId="6"/>
  </si>
  <si>
    <t>税込価格</t>
    <rPh sb="0" eb="2">
      <t>ゼイコミ</t>
    </rPh>
    <rPh sb="2" eb="4">
      <t>カカク</t>
    </rPh>
    <phoneticPr fontId="6"/>
  </si>
  <si>
    <t>税抜価格</t>
    <rPh sb="0" eb="2">
      <t>ゼイヌ</t>
    </rPh>
    <rPh sb="2" eb="4">
      <t>カカク</t>
    </rPh>
    <phoneticPr fontId="6"/>
  </si>
  <si>
    <t>税抜価格</t>
    <rPh sb="0" eb="2">
      <t>ゼイヌキ</t>
    </rPh>
    <rPh sb="2" eb="4">
      <t>カカク</t>
    </rPh>
    <phoneticPr fontId="6"/>
  </si>
  <si>
    <t>［別紙第１号様式（明細）］</t>
    <rPh sb="1" eb="3">
      <t>ベッシ</t>
    </rPh>
    <rPh sb="3" eb="4">
      <t>ダイ</t>
    </rPh>
    <rPh sb="5" eb="6">
      <t>ゴウ</t>
    </rPh>
    <rPh sb="6" eb="8">
      <t>ヨウシキ</t>
    </rPh>
    <rPh sb="9" eb="11">
      <t>メイサイ</t>
    </rPh>
    <phoneticPr fontId="6"/>
  </si>
  <si>
    <t>施設番号</t>
    <rPh sb="0" eb="4">
      <t>シセツバンゴウ</t>
    </rPh>
    <phoneticPr fontId="1"/>
  </si>
  <si>
    <t>※施設番号は別紙「施設一覧」と合わせてください。</t>
    <rPh sb="1" eb="3">
      <t>シセツ</t>
    </rPh>
    <rPh sb="3" eb="5">
      <t>バンゴウ</t>
    </rPh>
    <rPh sb="6" eb="8">
      <t>ベッシ</t>
    </rPh>
    <rPh sb="9" eb="13">
      <t>シセツイチラン</t>
    </rPh>
    <rPh sb="15" eb="16">
      <t>ア</t>
    </rPh>
    <phoneticPr fontId="1"/>
  </si>
  <si>
    <t>施設一覧</t>
    <rPh sb="0" eb="4">
      <t>シセツイチラン</t>
    </rPh>
    <phoneticPr fontId="1"/>
  </si>
  <si>
    <t>別紙</t>
    <rPh sb="0" eb="2">
      <t>ベッシ</t>
    </rPh>
    <phoneticPr fontId="1"/>
  </si>
  <si>
    <t>施設番号</t>
    <rPh sb="0" eb="4">
      <t>シセツバンゴウ</t>
    </rPh>
    <phoneticPr fontId="1"/>
  </si>
  <si>
    <t>施設名</t>
    <rPh sb="0" eb="3">
      <t>シセツメイ</t>
    </rPh>
    <phoneticPr fontId="1"/>
  </si>
  <si>
    <t>施設名</t>
    <rPh sb="0" eb="3">
      <t>シセツメイ</t>
    </rPh>
    <phoneticPr fontId="1"/>
  </si>
  <si>
    <t>　　施設名：</t>
    <rPh sb="2" eb="5">
      <t>シセツメイ</t>
    </rPh>
    <phoneticPr fontId="6"/>
  </si>
  <si>
    <t>　施設番号：</t>
    <rPh sb="1" eb="5">
      <t>シセツバンゴウ</t>
    </rPh>
    <phoneticPr fontId="6"/>
  </si>
  <si>
    <t>相当額</t>
    <rPh sb="0" eb="2">
      <t>ソウトウ</t>
    </rPh>
    <rPh sb="2" eb="3">
      <t>ガク</t>
    </rPh>
    <phoneticPr fontId="6"/>
  </si>
  <si>
    <t>高騰額：</t>
    <rPh sb="0" eb="2">
      <t>コウトウ</t>
    </rPh>
    <rPh sb="2" eb="3">
      <t>ガク</t>
    </rPh>
    <phoneticPr fontId="6"/>
  </si>
  <si>
    <t>第〇集荷センター</t>
    <rPh sb="0" eb="1">
      <t>ダイ</t>
    </rPh>
    <rPh sb="2" eb="4">
      <t>シュウカ</t>
    </rPh>
    <phoneticPr fontId="1"/>
  </si>
  <si>
    <t>○○農業協同組合</t>
    <rPh sb="2" eb="8">
      <t>ノウギョウキョウドウクミアイ</t>
    </rPh>
    <phoneticPr fontId="1"/>
  </si>
  <si>
    <t>受益農家数</t>
    <rPh sb="0" eb="4">
      <t>ジュエキノウカ</t>
    </rPh>
    <rPh sb="4" eb="5">
      <t>スウ</t>
    </rPh>
    <phoneticPr fontId="1"/>
  </si>
  <si>
    <t>※欄が足りない場合は追加してください。</t>
    <rPh sb="1" eb="2">
      <t>ラン</t>
    </rPh>
    <rPh sb="3" eb="4">
      <t>タ</t>
    </rPh>
    <rPh sb="7" eb="9">
      <t>バアイ</t>
    </rPh>
    <rPh sb="10" eb="12">
      <t>ツイカ</t>
    </rPh>
    <phoneticPr fontId="1"/>
  </si>
  <si>
    <t>（３）事業実施主体の定款・規約等</t>
    <rPh sb="3" eb="5">
      <t>ジギョウ</t>
    </rPh>
    <rPh sb="5" eb="7">
      <t>ジッシ</t>
    </rPh>
    <rPh sb="7" eb="9">
      <t>シュタイ</t>
    </rPh>
    <rPh sb="10" eb="12">
      <t>テイカン</t>
    </rPh>
    <rPh sb="13" eb="15">
      <t>キヤク</t>
    </rPh>
    <rPh sb="15" eb="16">
      <t>トウ</t>
    </rPh>
    <phoneticPr fontId="1"/>
  </si>
  <si>
    <t>Ⅰ 電気代及び燃油代の助成対象となる高騰額</t>
    <rPh sb="2" eb="5">
      <t>デンキダイ</t>
    </rPh>
    <rPh sb="5" eb="6">
      <t>オヨ</t>
    </rPh>
    <rPh sb="7" eb="9">
      <t>ネンユ</t>
    </rPh>
    <rPh sb="9" eb="10">
      <t>ダイ</t>
    </rPh>
    <rPh sb="11" eb="13">
      <t>ジョセイ</t>
    </rPh>
    <rPh sb="13" eb="15">
      <t>タイショウ</t>
    </rPh>
    <rPh sb="18" eb="20">
      <t>コウトウ</t>
    </rPh>
    <rPh sb="20" eb="21">
      <t>ガク</t>
    </rPh>
    <phoneticPr fontId="6"/>
  </si>
  <si>
    <t>（１＋２）</t>
    <phoneticPr fontId="6"/>
  </si>
  <si>
    <t>１ 電気代</t>
    <rPh sb="2" eb="5">
      <t>デンキダイ</t>
    </rPh>
    <phoneticPr fontId="6"/>
  </si>
  <si>
    <t>※ 領収書等の証明額と相違がある場合は、直接、白色セルを修正</t>
    <rPh sb="2" eb="6">
      <t>リョウシュウショトウ</t>
    </rPh>
    <rPh sb="7" eb="10">
      <t>ショウメイガク</t>
    </rPh>
    <rPh sb="11" eb="13">
      <t>ソウイ</t>
    </rPh>
    <rPh sb="16" eb="18">
      <t>バアイ</t>
    </rPh>
    <rPh sb="20" eb="22">
      <t>チョクセツ</t>
    </rPh>
    <rPh sb="23" eb="25">
      <t>シロイロ</t>
    </rPh>
    <rPh sb="28" eb="30">
      <t>シュウセイ</t>
    </rPh>
    <phoneticPr fontId="6"/>
  </si>
  <si>
    <t>２ 燃油代</t>
    <rPh sb="2" eb="5">
      <t>ネンユダイ</t>
    </rPh>
    <phoneticPr fontId="6"/>
  </si>
  <si>
    <t>燃油代 ①</t>
    <rPh sb="0" eb="3">
      <t>ネンユダイ</t>
    </rPh>
    <phoneticPr fontId="6"/>
  </si>
  <si>
    <t>Ⅱ 当該補助金以外の補助金・補填金等や特別割引</t>
    <rPh sb="2" eb="4">
      <t>トウガイ</t>
    </rPh>
    <rPh sb="4" eb="7">
      <t>ホジョキン</t>
    </rPh>
    <rPh sb="7" eb="9">
      <t>イガイ</t>
    </rPh>
    <rPh sb="10" eb="13">
      <t>ホジョキン</t>
    </rPh>
    <rPh sb="14" eb="16">
      <t>ホテン</t>
    </rPh>
    <rPh sb="16" eb="17">
      <t>キン</t>
    </rPh>
    <rPh sb="17" eb="18">
      <t>トウ</t>
    </rPh>
    <rPh sb="19" eb="21">
      <t>トクベツ</t>
    </rPh>
    <rPh sb="21" eb="23">
      <t>ワリビキ</t>
    </rPh>
    <phoneticPr fontId="6"/>
  </si>
  <si>
    <t>（記入上の注意）</t>
    <rPh sb="1" eb="4">
      <t>キニュウジョウ</t>
    </rPh>
    <rPh sb="5" eb="7">
      <t>チュウイ</t>
    </rPh>
    <phoneticPr fontId="1"/>
  </si>
  <si>
    <t>○○農業協同組合</t>
    <phoneticPr fontId="1"/>
  </si>
  <si>
    <t>代表理事組合長　〇〇　〇〇</t>
    <rPh sb="0" eb="4">
      <t>ダイヒョウリジ</t>
    </rPh>
    <rPh sb="4" eb="7">
      <t>クミアイチョウ</t>
    </rPh>
    <phoneticPr fontId="1"/>
  </si>
  <si>
    <t>〇〇〇市〇〇〇〇〇番〇号</t>
    <rPh sb="3" eb="4">
      <t>シ</t>
    </rPh>
    <rPh sb="9" eb="10">
      <t>バン</t>
    </rPh>
    <rPh sb="11" eb="12">
      <t>ゴウ</t>
    </rPh>
    <phoneticPr fontId="1"/>
  </si>
  <si>
    <t>第〇集荷センター</t>
    <phoneticPr fontId="1"/>
  </si>
  <si>
    <t>課税事業者のため税抜</t>
  </si>
  <si>
    <t>Ⅲ 助成対象となる高騰額</t>
    <rPh sb="2" eb="4">
      <t>ジョセイ</t>
    </rPh>
    <rPh sb="4" eb="6">
      <t>タイショウ</t>
    </rPh>
    <rPh sb="9" eb="11">
      <t>コウトウ</t>
    </rPh>
    <rPh sb="11" eb="12">
      <t>ガク</t>
    </rPh>
    <phoneticPr fontId="6"/>
  </si>
  <si>
    <t>（Ⅰ－Ⅱ）</t>
    <phoneticPr fontId="6"/>
  </si>
  <si>
    <t>事業費(a)</t>
    <rPh sb="0" eb="3">
      <t>ジギョウヒ</t>
    </rPh>
    <phoneticPr fontId="1"/>
  </si>
  <si>
    <t>その他(a-b)</t>
    <rPh sb="2" eb="3">
      <t>タ</t>
    </rPh>
    <phoneticPr fontId="1"/>
  </si>
  <si>
    <r>
      <t>県補助金(b)
［(a)の1/2以内］</t>
    </r>
    <r>
      <rPr>
        <sz val="9"/>
        <color theme="1"/>
        <rFont val="ＭＳ Ｐゴシック"/>
        <family val="3"/>
        <charset val="128"/>
      </rPr>
      <t>※千円未満切捨て</t>
    </r>
    <rPh sb="0" eb="1">
      <t>ケン</t>
    </rPh>
    <rPh sb="1" eb="4">
      <t>ホジョキン</t>
    </rPh>
    <rPh sb="16" eb="18">
      <t>イナイ</t>
    </rPh>
    <rPh sb="20" eb="22">
      <t>センエン</t>
    </rPh>
    <rPh sb="22" eb="24">
      <t>ミマン</t>
    </rPh>
    <rPh sb="24" eb="26">
      <t>キリス</t>
    </rPh>
    <phoneticPr fontId="1"/>
  </si>
  <si>
    <t>当年</t>
    <rPh sb="0" eb="2">
      <t>トウネン</t>
    </rPh>
    <phoneticPr fontId="6"/>
  </si>
  <si>
    <t>当年電気代 ①
［ ②＋③＋⑥ ］</t>
    <rPh sb="0" eb="2">
      <t>トウネン</t>
    </rPh>
    <rPh sb="2" eb="5">
      <t>デンキダイ</t>
    </rPh>
    <phoneticPr fontId="6"/>
  </si>
  <si>
    <t>用途</t>
    <rPh sb="0" eb="2">
      <t>ヨウト</t>
    </rPh>
    <phoneticPr fontId="1"/>
  </si>
  <si>
    <t>［ ② ］の上昇率 ⑦</t>
    <rPh sb="6" eb="9">
      <t>ジョウショウリツ</t>
    </rPh>
    <phoneticPr fontId="6"/>
  </si>
  <si>
    <t xml:space="preserve"> R6年5月</t>
    <rPh sb="3" eb="4">
      <t>ネン</t>
    </rPh>
    <rPh sb="5" eb="6">
      <t>ガツ</t>
    </rPh>
    <phoneticPr fontId="6"/>
  </si>
  <si>
    <t xml:space="preserve"> R6年6月</t>
    <rPh sb="3" eb="4">
      <t>ネン</t>
    </rPh>
    <rPh sb="5" eb="6">
      <t>ガツ</t>
    </rPh>
    <phoneticPr fontId="6"/>
  </si>
  <si>
    <t xml:space="preserve"> R6年7月</t>
    <rPh sb="3" eb="4">
      <t>ネン</t>
    </rPh>
    <rPh sb="5" eb="6">
      <t>ガツ</t>
    </rPh>
    <phoneticPr fontId="6"/>
  </si>
  <si>
    <t xml:space="preserve"> R6年8月</t>
    <rPh sb="3" eb="4">
      <t>ネン</t>
    </rPh>
    <rPh sb="5" eb="6">
      <t>ガツ</t>
    </rPh>
    <phoneticPr fontId="6"/>
  </si>
  <si>
    <t>高圧</t>
  </si>
  <si>
    <t>① 助成対象となる電気代の高騰額</t>
    <rPh sb="2" eb="4">
      <t>ジョセイ</t>
    </rPh>
    <rPh sb="4" eb="6">
      <t>タイショウ</t>
    </rPh>
    <rPh sb="13" eb="15">
      <t>コウトウ</t>
    </rPh>
    <rPh sb="15" eb="16">
      <t>ガク</t>
    </rPh>
    <phoneticPr fontId="6"/>
  </si>
  <si>
    <t>② 助成対象となる燃油代の高騰額</t>
    <rPh sb="9" eb="11">
      <t>ネンユ</t>
    </rPh>
    <rPh sb="11" eb="12">
      <t>ダイ</t>
    </rPh>
    <rPh sb="13" eb="15">
      <t>コウトウ</t>
    </rPh>
    <rPh sb="15" eb="16">
      <t>ガク</t>
    </rPh>
    <phoneticPr fontId="6"/>
  </si>
  <si>
    <t>年月</t>
    <rPh sb="0" eb="1">
      <t>ネン</t>
    </rPh>
    <rPh sb="1" eb="2">
      <t>ツキ</t>
    </rPh>
    <phoneticPr fontId="6"/>
  </si>
  <si>
    <t>R6年4月</t>
    <phoneticPr fontId="1"/>
  </si>
  <si>
    <t>R6年5月</t>
  </si>
  <si>
    <t>R6年6月</t>
  </si>
  <si>
    <t>R6年7月</t>
  </si>
  <si>
    <t>R6年8月</t>
  </si>
  <si>
    <t>R6年9月</t>
  </si>
  <si>
    <r>
      <t>（２）対象期間の燃油代がわかる</t>
    </r>
    <r>
      <rPr>
        <sz val="11"/>
        <rFont val="ＭＳ Ｐゴシック"/>
        <family val="3"/>
        <charset val="128"/>
      </rPr>
      <t>請求書</t>
    </r>
    <r>
      <rPr>
        <sz val="11"/>
        <color theme="1"/>
        <rFont val="ＭＳ Ｐゴシック"/>
        <family val="2"/>
        <charset val="128"/>
      </rPr>
      <t>等</t>
    </r>
    <rPh sb="3" eb="7">
      <t>タイショウキカン</t>
    </rPh>
    <rPh sb="8" eb="10">
      <t>ネンユ</t>
    </rPh>
    <rPh sb="10" eb="11">
      <t>ダイ</t>
    </rPh>
    <rPh sb="15" eb="18">
      <t>セイキュウショ</t>
    </rPh>
    <rPh sb="18" eb="19">
      <t>トウ</t>
    </rPh>
    <phoneticPr fontId="1"/>
  </si>
  <si>
    <t>ー</t>
  </si>
  <si>
    <t>税込価格</t>
  </si>
  <si>
    <t>税抜価格</t>
  </si>
  <si>
    <t xml:space="preserve"> R6年4月</t>
  </si>
  <si>
    <t xml:space="preserve"> R6年9月</t>
  </si>
  <si>
    <t xml:space="preserve"> R6年10月</t>
    <rPh sb="3" eb="4">
      <t>ネン</t>
    </rPh>
    <rPh sb="6" eb="7">
      <t>ガツ</t>
    </rPh>
    <phoneticPr fontId="6"/>
  </si>
  <si>
    <t>/</t>
  </si>
  <si>
    <t>ー</t>
    <phoneticPr fontId="1"/>
  </si>
  <si>
    <t>集出荷施設等コスト高騰対策支援事業実施計画（変更計画・実績）書</t>
    <rPh sb="0" eb="5">
      <t>シュウシュッカシセツ</t>
    </rPh>
    <rPh sb="5" eb="6">
      <t>トウ</t>
    </rPh>
    <rPh sb="9" eb="13">
      <t>コウトウタイサク</t>
    </rPh>
    <rPh sb="13" eb="15">
      <t>シエン</t>
    </rPh>
    <rPh sb="15" eb="17">
      <t>ジギョウ</t>
    </rPh>
    <rPh sb="17" eb="19">
      <t>ジッシ</t>
    </rPh>
    <rPh sb="19" eb="21">
      <t>ケイカク</t>
    </rPh>
    <rPh sb="22" eb="24">
      <t>ヘンコウ</t>
    </rPh>
    <rPh sb="24" eb="26">
      <t>ケイカク</t>
    </rPh>
    <rPh sb="27" eb="29">
      <t>ジッセキ</t>
    </rPh>
    <rPh sb="30" eb="31">
      <t>ショ</t>
    </rPh>
    <phoneticPr fontId="1"/>
  </si>
  <si>
    <t>２　助成対象経費</t>
    <rPh sb="2" eb="6">
      <t>ジョセイタイショウ</t>
    </rPh>
    <rPh sb="6" eb="8">
      <t>ケイヒ</t>
    </rPh>
    <phoneticPr fontId="1"/>
  </si>
  <si>
    <r>
      <rPr>
        <sz val="11"/>
        <rFont val="ＭＳ Ｐゴシック"/>
        <family val="3"/>
        <charset val="128"/>
      </rPr>
      <t>３　</t>
    </r>
    <r>
      <rPr>
        <sz val="11"/>
        <color theme="1"/>
        <rFont val="ＭＳ Ｐゴシック"/>
        <family val="2"/>
        <charset val="128"/>
      </rPr>
      <t>事業計画（実績）総括表</t>
    </r>
    <rPh sb="2" eb="4">
      <t>ジギョウ</t>
    </rPh>
    <rPh sb="4" eb="6">
      <t>ケイカク</t>
    </rPh>
    <rPh sb="7" eb="9">
      <t>ジッセキ</t>
    </rPh>
    <rPh sb="10" eb="13">
      <t>ソウカツヒョウ</t>
    </rPh>
    <phoneticPr fontId="1"/>
  </si>
  <si>
    <r>
      <t>（１）電気代</t>
    </r>
    <r>
      <rPr>
        <sz val="11"/>
        <rFont val="ＭＳ Ｐゴシック"/>
        <family val="3"/>
        <charset val="128"/>
      </rPr>
      <t>高騰額</t>
    </r>
    <rPh sb="3" eb="6">
      <t>デンキダイ</t>
    </rPh>
    <rPh sb="6" eb="9">
      <t>コウトウガク</t>
    </rPh>
    <phoneticPr fontId="1"/>
  </si>
  <si>
    <t>（２）燃油代高騰額</t>
    <rPh sb="3" eb="5">
      <t>ネンユ</t>
    </rPh>
    <rPh sb="5" eb="6">
      <t>ダイ</t>
    </rPh>
    <rPh sb="6" eb="9">
      <t>コウトウガク</t>
    </rPh>
    <phoneticPr fontId="1"/>
  </si>
  <si>
    <t>請求書等に対象施設以外の施設が含まれており、按分計算が必要となる場合は、按分計算の根拠資料</t>
    <rPh sb="0" eb="3">
      <t>セイキュウショ</t>
    </rPh>
    <rPh sb="3" eb="4">
      <t>トウ</t>
    </rPh>
    <rPh sb="5" eb="7">
      <t>タイショウ</t>
    </rPh>
    <rPh sb="7" eb="9">
      <t>シセツ</t>
    </rPh>
    <rPh sb="9" eb="11">
      <t>イガイ</t>
    </rPh>
    <rPh sb="12" eb="14">
      <t>シセツ</t>
    </rPh>
    <rPh sb="15" eb="16">
      <t>フク</t>
    </rPh>
    <rPh sb="22" eb="24">
      <t>アンブン</t>
    </rPh>
    <rPh sb="24" eb="26">
      <t>ケイサン</t>
    </rPh>
    <rPh sb="27" eb="29">
      <t>ヒツヨウ</t>
    </rPh>
    <rPh sb="32" eb="34">
      <t>バアイ</t>
    </rPh>
    <rPh sb="36" eb="38">
      <t>アンブン</t>
    </rPh>
    <rPh sb="38" eb="40">
      <t>ケイサン</t>
    </rPh>
    <rPh sb="41" eb="43">
      <t>コンキョ</t>
    </rPh>
    <rPh sb="43" eb="45">
      <t>シリョウ</t>
    </rPh>
    <phoneticPr fontId="1"/>
  </si>
  <si>
    <t>４　添付資料</t>
    <rPh sb="2" eb="4">
      <t>テンプ</t>
    </rPh>
    <rPh sb="4" eb="6">
      <t>シリョウ</t>
    </rPh>
    <phoneticPr fontId="1"/>
  </si>
  <si>
    <t>※用途欄には「〇〇の集出荷、〇〇の選果、〇〇の乾燥　など」を記載してください。</t>
    <rPh sb="1" eb="3">
      <t>ヨウト</t>
    </rPh>
    <rPh sb="3" eb="4">
      <t>ラン</t>
    </rPh>
    <rPh sb="10" eb="11">
      <t>シュウ</t>
    </rPh>
    <rPh sb="23" eb="25">
      <t>カンソウ</t>
    </rPh>
    <rPh sb="30" eb="32">
      <t>キサイ</t>
    </rPh>
    <phoneticPr fontId="1"/>
  </si>
  <si>
    <t>［ ③ ］の上昇率 ⑧</t>
    <rPh sb="6" eb="9">
      <t>ジョウショウリツ</t>
    </rPh>
    <phoneticPr fontId="6"/>
  </si>
  <si>
    <r>
      <t>別紙第１号様式</t>
    </r>
    <r>
      <rPr>
        <sz val="11"/>
        <rFont val="ＭＳ Ｐゴシック"/>
        <family val="3"/>
        <charset val="128"/>
      </rPr>
      <t>（第４条、第５条関係）</t>
    </r>
    <rPh sb="0" eb="2">
      <t>ベッシ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2" eb="13">
      <t>ダイ</t>
    </rPh>
    <rPh sb="14" eb="15">
      <t>ジョウ</t>
    </rPh>
    <rPh sb="15" eb="17">
      <t>カンケイ</t>
    </rPh>
    <phoneticPr fontId="1"/>
  </si>
  <si>
    <t>R2～5年電気代相当額 ⑨
［ ②/⑦＋③/⑧＋⑥ ］</t>
    <rPh sb="4" eb="5">
      <t>ネン</t>
    </rPh>
    <rPh sb="5" eb="8">
      <t>デンキダイ</t>
    </rPh>
    <rPh sb="8" eb="10">
      <t>ソウトウ</t>
    </rPh>
    <rPh sb="10" eb="11">
      <t>ガク</t>
    </rPh>
    <phoneticPr fontId="6"/>
  </si>
  <si>
    <t>R2～5年</t>
  </si>
  <si>
    <t>R2～5年</t>
    <phoneticPr fontId="6"/>
  </si>
  <si>
    <t>高騰額 ⑤
[ 当年燃油代－R2～5年相当分 ]</t>
    <rPh sb="0" eb="2">
      <t>コウトウ</t>
    </rPh>
    <rPh sb="2" eb="3">
      <t>ガク</t>
    </rPh>
    <rPh sb="8" eb="10">
      <t>トウネン</t>
    </rPh>
    <rPh sb="10" eb="12">
      <t>ネンユ</t>
    </rPh>
    <rPh sb="12" eb="13">
      <t>ダイ</t>
    </rPh>
    <rPh sb="19" eb="22">
      <t>ソウトウブン</t>
    </rPh>
    <phoneticPr fontId="6"/>
  </si>
  <si>
    <r>
      <t xml:space="preserve">対象期間の金額
</t>
    </r>
    <r>
      <rPr>
        <sz val="11"/>
        <rFont val="ＭＳ Ｐゴシック"/>
        <family val="3"/>
        <charset val="128"/>
      </rPr>
      <t>（R6.4～9）</t>
    </r>
    <rPh sb="0" eb="4">
      <t>タイショウキカン</t>
    </rPh>
    <rPh sb="5" eb="7">
      <t>キンガク</t>
    </rPh>
    <phoneticPr fontId="1"/>
  </si>
  <si>
    <t>R2～5年相当額
（R6.4～9）</t>
    <rPh sb="4" eb="5">
      <t>ネン</t>
    </rPh>
    <rPh sb="5" eb="7">
      <t>ソウトウ</t>
    </rPh>
    <rPh sb="7" eb="8">
      <t>ガク</t>
    </rPh>
    <phoneticPr fontId="1"/>
  </si>
  <si>
    <t>2　助成対象経費</t>
    <rPh sb="2" eb="6">
      <t>ジョセイタイショウ</t>
    </rPh>
    <rPh sb="6" eb="8">
      <t>ケイヒ</t>
    </rPh>
    <phoneticPr fontId="1"/>
  </si>
  <si>
    <t>　　（基本料金、電気量料金（燃料費調整額含む）、再エネ賦課金がわかるもの）</t>
  </si>
  <si>
    <t>３　事業計画（実績）総括表</t>
    <rPh sb="2" eb="4">
      <t>ジギョウ</t>
    </rPh>
    <rPh sb="4" eb="6">
      <t>ケイカク</t>
    </rPh>
    <rPh sb="7" eb="9">
      <t>ジッセキ</t>
    </rPh>
    <rPh sb="10" eb="13">
      <t>ソウカツヒョウ</t>
    </rPh>
    <phoneticPr fontId="1"/>
  </si>
  <si>
    <t>合計</t>
    <rPh sb="0" eb="2">
      <t>ゴウケイ</t>
    </rPh>
    <phoneticPr fontId="1"/>
  </si>
  <si>
    <t xml:space="preserve"> R6年4月</t>
    <rPh sb="3" eb="4">
      <t>ネン</t>
    </rPh>
    <rPh sb="5" eb="6">
      <t>ガツ</t>
    </rPh>
    <phoneticPr fontId="6"/>
  </si>
  <si>
    <t xml:space="preserve"> R6年9月</t>
    <rPh sb="3" eb="4">
      <t>ネン</t>
    </rPh>
    <rPh sb="5" eb="6">
      <t>ガツ</t>
    </rPh>
    <phoneticPr fontId="6"/>
  </si>
  <si>
    <t xml:space="preserve"> R6年4月</t>
    <phoneticPr fontId="6"/>
  </si>
  <si>
    <t xml:space="preserve"> R6年5月</t>
    <phoneticPr fontId="1"/>
  </si>
  <si>
    <t xml:space="preserve"> R6年6月</t>
    <phoneticPr fontId="1"/>
  </si>
  <si>
    <t xml:space="preserve"> R6年7月</t>
    <phoneticPr fontId="1"/>
  </si>
  <si>
    <t xml:space="preserve"> R6年8月</t>
    <phoneticPr fontId="1"/>
  </si>
  <si>
    <t xml:space="preserve"> R6年9月</t>
    <phoneticPr fontId="1"/>
  </si>
  <si>
    <t>R2～5年電気代相当額 ⑨
［ ②/⑦＋③/⑧＋⑥ ］</t>
    <rPh sb="5" eb="8">
      <t>デンキダイ</t>
    </rPh>
    <rPh sb="8" eb="10">
      <t>ソウトウ</t>
    </rPh>
    <rPh sb="10" eb="11">
      <t>ガク</t>
    </rPh>
    <phoneticPr fontId="6"/>
  </si>
  <si>
    <r>
      <t>高騰額 ⑤
[ 当年燃油代－R2～5年</t>
    </r>
    <r>
      <rPr>
        <sz val="11"/>
        <rFont val="游ゴシック"/>
        <family val="3"/>
        <charset val="128"/>
      </rPr>
      <t>相当分 ]</t>
    </r>
    <rPh sb="0" eb="2">
      <t>コウトウ</t>
    </rPh>
    <rPh sb="2" eb="3">
      <t>ガク</t>
    </rPh>
    <rPh sb="8" eb="10">
      <t>トウネン</t>
    </rPh>
    <rPh sb="10" eb="12">
      <t>ネンユ</t>
    </rPh>
    <rPh sb="12" eb="13">
      <t>ダイ</t>
    </rPh>
    <rPh sb="19" eb="22">
      <t>ソウトウブン</t>
    </rPh>
    <phoneticPr fontId="6"/>
  </si>
  <si>
    <t>※ 水色セルに入力</t>
    <phoneticPr fontId="1"/>
  </si>
  <si>
    <t>請求書の対象日数⑩</t>
    <rPh sb="0" eb="3">
      <t>セイキュウショ</t>
    </rPh>
    <rPh sb="4" eb="6">
      <t>タイショウ</t>
    </rPh>
    <rPh sb="6" eb="8">
      <t>ニッスウ</t>
    </rPh>
    <phoneticPr fontId="1"/>
  </si>
  <si>
    <t>高騰額⑪
［ (①－⑨)×⑩ ］</t>
    <rPh sb="0" eb="2">
      <t>コウトウ</t>
    </rPh>
    <rPh sb="2" eb="3">
      <t>ガク</t>
    </rPh>
    <phoneticPr fontId="6"/>
  </si>
  <si>
    <t>請求書の
対象日数
⑩</t>
    <rPh sb="0" eb="3">
      <t>セイキュウショ</t>
    </rPh>
    <rPh sb="5" eb="7">
      <t>タイショウ</t>
    </rPh>
    <rPh sb="7" eb="9">
      <t>ニッスウ</t>
    </rPh>
    <phoneticPr fontId="1"/>
  </si>
  <si>
    <t>合計（助成対象期間）</t>
    <rPh sb="0" eb="2">
      <t>ゴウケイ</t>
    </rPh>
    <rPh sb="3" eb="5">
      <t>ジョセイ</t>
    </rPh>
    <rPh sb="5" eb="9">
      <t>タイショウキカン</t>
    </rPh>
    <phoneticPr fontId="6"/>
  </si>
  <si>
    <t>税抜合計（助成対象期間）</t>
    <rPh sb="0" eb="2">
      <t>ゼイヌキ</t>
    </rPh>
    <rPh sb="2" eb="4">
      <t>ゴウケイ</t>
    </rPh>
    <rPh sb="5" eb="7">
      <t>ジョセイ</t>
    </rPh>
    <rPh sb="7" eb="11">
      <t>タイショウキカン</t>
    </rPh>
    <phoneticPr fontId="1"/>
  </si>
  <si>
    <t>特別高圧</t>
    <rPh sb="0" eb="2">
      <t>トクベツ</t>
    </rPh>
    <rPh sb="2" eb="4">
      <t>コウアツ</t>
    </rPh>
    <phoneticPr fontId="6"/>
  </si>
  <si>
    <r>
      <t xml:space="preserve">県補助金(b)
［(a)の1/2以内］
</t>
    </r>
    <r>
      <rPr>
        <sz val="9"/>
        <color theme="1"/>
        <rFont val="ＭＳ Ｐゴシック"/>
        <family val="3"/>
        <charset val="128"/>
      </rPr>
      <t>※千円未満切捨て</t>
    </r>
    <rPh sb="0" eb="1">
      <t>ケン</t>
    </rPh>
    <rPh sb="1" eb="4">
      <t>ホジョキン</t>
    </rPh>
    <rPh sb="16" eb="18">
      <t>イナイ</t>
    </rPh>
    <rPh sb="21" eb="23">
      <t>センエン</t>
    </rPh>
    <rPh sb="23" eb="25">
      <t>ミマン</t>
    </rPh>
    <rPh sb="25" eb="27">
      <t>キリス</t>
    </rPh>
    <phoneticPr fontId="1"/>
  </si>
  <si>
    <t>高騰額⑪
［ ①×⑩－⑨×⑩ ］</t>
    <rPh sb="0" eb="2">
      <t>コウトウ</t>
    </rPh>
    <rPh sb="2" eb="3">
      <t>ガク</t>
    </rPh>
    <phoneticPr fontId="6"/>
  </si>
  <si>
    <t xml:space="preserve">・「事業費(a)」欄には、高騰額の合計を記入してください。
・「県補助金(b)」欄には、「事業費(a)の２分の１（千円未満切捨て）の額を記載してください。
・「その他」欄には、「事業費(a)」の合計から「県補助金(b)」を引いた残額を記載してください。
</t>
    <rPh sb="2" eb="5">
      <t>ジギョウヒ</t>
    </rPh>
    <rPh sb="9" eb="10">
      <t>ラン</t>
    </rPh>
    <rPh sb="13" eb="16">
      <t>コウトウガク</t>
    </rPh>
    <rPh sb="17" eb="19">
      <t>ゴウケイ</t>
    </rPh>
    <rPh sb="20" eb="22">
      <t>キニュウ</t>
    </rPh>
    <rPh sb="32" eb="33">
      <t>ケン</t>
    </rPh>
    <rPh sb="33" eb="36">
      <t>ホジョキン</t>
    </rPh>
    <rPh sb="40" eb="41">
      <t>ラン</t>
    </rPh>
    <rPh sb="45" eb="48">
      <t>ジギョウヒ</t>
    </rPh>
    <rPh sb="53" eb="54">
      <t>ブン</t>
    </rPh>
    <rPh sb="57" eb="59">
      <t>センエン</t>
    </rPh>
    <rPh sb="59" eb="61">
      <t>ミマン</t>
    </rPh>
    <rPh sb="61" eb="63">
      <t>キリス</t>
    </rPh>
    <rPh sb="66" eb="67">
      <t>ガク</t>
    </rPh>
    <rPh sb="68" eb="70">
      <t>キサイ</t>
    </rPh>
    <rPh sb="82" eb="83">
      <t>タ</t>
    </rPh>
    <rPh sb="84" eb="85">
      <t>ラン</t>
    </rPh>
    <rPh sb="89" eb="92">
      <t>ジギョウヒ</t>
    </rPh>
    <rPh sb="97" eb="99">
      <t>ゴウケイ</t>
    </rPh>
    <rPh sb="102" eb="103">
      <t>ケン</t>
    </rPh>
    <rPh sb="103" eb="105">
      <t>ホジョ</t>
    </rPh>
    <rPh sb="105" eb="106">
      <t>キン</t>
    </rPh>
    <rPh sb="111" eb="112">
      <t>ヒ</t>
    </rPh>
    <rPh sb="114" eb="116">
      <t>ザンガク</t>
    </rPh>
    <rPh sb="117" eb="11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</si>
</sst>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&quot;円&quot;;[Red]\-#,##0&quot;円&quot;"/>
    <numFmt numFmtId="177" formatCode="#,##0&quot;円 &quot;;[Red]\-#,##0&quot;円 &quot;"/>
    <numFmt numFmtId="178" formatCode="#,##0&quot;円&quot;"/>
    <numFmt numFmtId="179" formatCode="#,##0&quot;円&quot;&quot;(内)&quot;"/>
    <numFmt numFmtId="180" formatCode="#,##0.00&quot;円&quot;"/>
    <numFmt numFmtId="181" formatCode="0.0%"/>
    <numFmt numFmtId="182" formatCode="#,##0&quot;円&quot;&quot;(外)&quot;"/>
  </numFmts>
  <fonts count="2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4"/>
      <color theme="1"/>
      <name val="游ゴシック"/>
      <family val="3"/>
      <charset val="128"/>
    </font>
    <font>
      <sz val="14"/>
      <color theme="1"/>
      <name val="ＭＳ Ｐゴシック"/>
      <family val="3"/>
      <charset val="128"/>
    </font>
    <font>
      <sz val="15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trike/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2"/>
      <charset val="128"/>
    </font>
    <font>
      <u/>
      <sz val="11"/>
      <name val="游ゴシック"/>
      <family val="3"/>
      <charset val="128"/>
    </font>
    <font>
      <sz val="15"/>
      <name val="游ゴシック"/>
      <family val="3"/>
      <charset val="128"/>
    </font>
    <font>
      <sz val="16"/>
      <name val="游ゴシック"/>
      <family val="3"/>
      <charset val="128"/>
    </font>
    <font>
      <sz val="16"/>
      <name val="游ゴシック"/>
      <family val="2"/>
      <scheme val="minor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ECAF"/>
        <bgColor indexed="64"/>
      </patternFill>
    </fill>
    <fill>
      <patternFill patternType="solid">
        <fgColor rgb="FFFFEAA7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3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8" fontId="0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8" fillId="0" borderId="0" xfId="0" applyFont="1" applyAlignment="1">
      <alignment horizontal="left"/>
    </xf>
    <xf numFmtId="0" fontId="11" fillId="0" borderId="9" xfId="0" applyFont="1" applyBorder="1" applyAlignment="1">
      <alignment horizontal="center"/>
    </xf>
    <xf numFmtId="0" fontId="11" fillId="0" borderId="9" xfId="0" applyFont="1" applyBorder="1" applyAlignment="1">
      <alignment horizontal="right" indent="1" shrinkToFit="1"/>
    </xf>
    <xf numFmtId="0" fontId="11" fillId="0" borderId="9" xfId="0" applyFont="1" applyBorder="1" applyAlignment="1"/>
    <xf numFmtId="0" fontId="11" fillId="0" borderId="3" xfId="0" applyFont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16" fillId="0" borderId="24" xfId="0" applyFont="1" applyBorder="1" applyAlignment="1">
      <alignment shrinkToFit="1"/>
    </xf>
    <xf numFmtId="0" fontId="16" fillId="0" borderId="24" xfId="0" applyFont="1" applyBorder="1" applyAlignment="1"/>
    <xf numFmtId="0" fontId="16" fillId="0" borderId="22" xfId="0" applyFont="1" applyBorder="1" applyAlignment="1"/>
    <xf numFmtId="0" fontId="16" fillId="0" borderId="6" xfId="0" applyFont="1" applyBorder="1" applyAlignment="1">
      <alignment horizontal="left"/>
    </xf>
    <xf numFmtId="0" fontId="16" fillId="0" borderId="5" xfId="0" applyFont="1" applyBorder="1" applyAlignment="1">
      <alignment shrinkToFit="1"/>
    </xf>
    <xf numFmtId="0" fontId="16" fillId="0" borderId="4" xfId="0" applyFont="1" applyBorder="1" applyAlignment="1">
      <alignment shrinkToFit="1"/>
    </xf>
    <xf numFmtId="0" fontId="16" fillId="0" borderId="32" xfId="0" applyFont="1" applyBorder="1" applyAlignment="1">
      <alignment vertical="center" wrapText="1" shrinkToFit="1"/>
    </xf>
    <xf numFmtId="0" fontId="16" fillId="0" borderId="33" xfId="0" applyFont="1" applyBorder="1" applyAlignment="1">
      <alignment horizontal="center" vertical="center" wrapText="1" shrinkToFit="1"/>
    </xf>
    <xf numFmtId="0" fontId="16" fillId="0" borderId="32" xfId="0" applyFont="1" applyBorder="1" applyAlignment="1">
      <alignment horizontal="center"/>
    </xf>
    <xf numFmtId="0" fontId="16" fillId="0" borderId="34" xfId="0" applyFont="1" applyBorder="1" applyAlignment="1">
      <alignment horizontal="center" shrinkToFit="1"/>
    </xf>
    <xf numFmtId="0" fontId="16" fillId="0" borderId="32" xfId="0" applyFont="1" applyBorder="1">
      <alignment vertical="center"/>
    </xf>
    <xf numFmtId="0" fontId="16" fillId="0" borderId="36" xfId="0" applyFont="1" applyBorder="1">
      <alignment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177" fontId="16" fillId="2" borderId="13" xfId="1" applyNumberFormat="1" applyFont="1" applyFill="1" applyBorder="1" applyAlignment="1" applyProtection="1">
      <alignment horizontal="center" vertical="center" shrinkToFit="1"/>
      <protection locked="0"/>
    </xf>
    <xf numFmtId="178" fontId="16" fillId="0" borderId="8" xfId="0" applyNumberFormat="1" applyFont="1" applyBorder="1" applyAlignment="1">
      <alignment horizontal="right" vertical="center" shrinkToFit="1"/>
    </xf>
    <xf numFmtId="179" fontId="16" fillId="0" borderId="37" xfId="0" applyNumberFormat="1" applyFont="1" applyBorder="1" applyAlignment="1">
      <alignment horizontal="right" vertical="center" shrinkToFit="1"/>
    </xf>
    <xf numFmtId="180" fontId="16" fillId="2" borderId="13" xfId="0" applyNumberFormat="1" applyFont="1" applyFill="1" applyBorder="1" applyAlignment="1" applyProtection="1">
      <alignment horizontal="right" vertical="center" wrapText="1" shrinkToFit="1"/>
      <protection locked="0"/>
    </xf>
    <xf numFmtId="180" fontId="16" fillId="0" borderId="13" xfId="0" applyNumberFormat="1" applyFont="1" applyBorder="1" applyAlignment="1">
      <alignment horizontal="right" vertical="center" wrapText="1" shrinkToFit="1"/>
    </xf>
    <xf numFmtId="176" fontId="16" fillId="0" borderId="8" xfId="0" applyNumberFormat="1" applyFont="1" applyBorder="1" applyAlignment="1">
      <alignment horizontal="right" vertical="center" shrinkToFit="1"/>
    </xf>
    <xf numFmtId="176" fontId="16" fillId="0" borderId="38" xfId="0" applyNumberFormat="1" applyFont="1" applyBorder="1">
      <alignment vertical="center"/>
    </xf>
    <xf numFmtId="178" fontId="16" fillId="0" borderId="2" xfId="0" applyNumberFormat="1" applyFont="1" applyBorder="1" applyAlignment="1">
      <alignment horizontal="right" vertical="center" shrinkToFit="1"/>
    </xf>
    <xf numFmtId="179" fontId="16" fillId="0" borderId="39" xfId="0" applyNumberFormat="1" applyFont="1" applyBorder="1" applyAlignment="1">
      <alignment horizontal="right" vertical="center" shrinkToFit="1"/>
    </xf>
    <xf numFmtId="180" fontId="16" fillId="2" borderId="1" xfId="0" applyNumberFormat="1" applyFont="1" applyFill="1" applyBorder="1" applyAlignment="1" applyProtection="1">
      <alignment horizontal="right" vertical="center" wrapText="1" shrinkToFit="1"/>
      <protection locked="0"/>
    </xf>
    <xf numFmtId="180" fontId="16" fillId="0" borderId="1" xfId="0" applyNumberFormat="1" applyFont="1" applyBorder="1" applyAlignment="1">
      <alignment horizontal="right" vertical="center" wrapText="1" shrinkToFit="1"/>
    </xf>
    <xf numFmtId="176" fontId="16" fillId="0" borderId="2" xfId="0" applyNumberFormat="1" applyFont="1" applyBorder="1" applyAlignment="1">
      <alignment horizontal="right" vertical="center" shrinkToFit="1"/>
    </xf>
    <xf numFmtId="176" fontId="16" fillId="0" borderId="40" xfId="0" applyNumberFormat="1" applyFont="1" applyBorder="1">
      <alignment vertical="center"/>
    </xf>
    <xf numFmtId="178" fontId="16" fillId="0" borderId="6" xfId="0" applyNumberFormat="1" applyFont="1" applyBorder="1" applyAlignment="1">
      <alignment horizontal="right" vertical="center" shrinkToFit="1"/>
    </xf>
    <xf numFmtId="179" fontId="16" fillId="0" borderId="41" xfId="0" applyNumberFormat="1" applyFont="1" applyBorder="1" applyAlignment="1">
      <alignment horizontal="right" vertical="center" shrinkToFit="1"/>
    </xf>
    <xf numFmtId="180" fontId="16" fillId="2" borderId="18" xfId="0" applyNumberFormat="1" applyFont="1" applyFill="1" applyBorder="1" applyAlignment="1" applyProtection="1">
      <alignment horizontal="right" vertical="center" wrapText="1" shrinkToFit="1"/>
      <protection locked="0"/>
    </xf>
    <xf numFmtId="180" fontId="16" fillId="0" borderId="18" xfId="0" applyNumberFormat="1" applyFont="1" applyBorder="1" applyAlignment="1">
      <alignment horizontal="right" vertical="center" wrapText="1" shrinkToFit="1"/>
    </xf>
    <xf numFmtId="176" fontId="16" fillId="0" borderId="42" xfId="0" applyNumberFormat="1" applyFont="1" applyBorder="1">
      <alignment vertical="center"/>
    </xf>
    <xf numFmtId="178" fontId="16" fillId="0" borderId="45" xfId="0" applyNumberFormat="1" applyFont="1" applyBorder="1" applyAlignment="1">
      <alignment vertical="center" shrinkToFit="1"/>
    </xf>
    <xf numFmtId="0" fontId="16" fillId="0" borderId="44" xfId="0" applyFont="1" applyBorder="1" applyAlignment="1">
      <alignment horizontal="center"/>
    </xf>
    <xf numFmtId="178" fontId="16" fillId="0" borderId="45" xfId="0" applyNumberFormat="1" applyFont="1" applyBorder="1" applyAlignment="1">
      <alignment horizontal="right" vertical="center" shrinkToFit="1"/>
    </xf>
    <xf numFmtId="176" fontId="16" fillId="0" borderId="45" xfId="0" applyNumberFormat="1" applyFont="1" applyBorder="1" applyAlignment="1">
      <alignment horizontal="right" vertical="center" shrinkToFit="1"/>
    </xf>
    <xf numFmtId="176" fontId="16" fillId="0" borderId="47" xfId="0" applyNumberFormat="1" applyFont="1" applyBorder="1">
      <alignment vertical="center"/>
    </xf>
    <xf numFmtId="178" fontId="16" fillId="0" borderId="32" xfId="0" applyNumberFormat="1" applyFont="1" applyBorder="1" applyAlignment="1">
      <alignment vertical="center" shrinkToFit="1"/>
    </xf>
    <xf numFmtId="0" fontId="16" fillId="0" borderId="31" xfId="0" applyFont="1" applyBorder="1" applyAlignment="1">
      <alignment horizontal="center"/>
    </xf>
    <xf numFmtId="0" fontId="16" fillId="0" borderId="62" xfId="0" applyFont="1" applyBorder="1" applyAlignment="1">
      <alignment horizontal="center"/>
    </xf>
    <xf numFmtId="176" fontId="16" fillId="0" borderId="0" xfId="0" applyNumberFormat="1" applyFont="1">
      <alignment vertical="center"/>
    </xf>
    <xf numFmtId="0" fontId="16" fillId="0" borderId="0" xfId="0" applyFont="1" applyAlignment="1"/>
    <xf numFmtId="0" fontId="3" fillId="0" borderId="0" xfId="0" applyFont="1" applyAlignment="1"/>
    <xf numFmtId="0" fontId="17" fillId="0" borderId="0" xfId="0" applyFont="1" applyAlignment="1"/>
    <xf numFmtId="0" fontId="17" fillId="0" borderId="9" xfId="0" applyFont="1" applyBorder="1" applyAlignment="1">
      <alignment horizontal="center"/>
    </xf>
    <xf numFmtId="0" fontId="17" fillId="0" borderId="9" xfId="0" applyFont="1" applyBorder="1" applyAlignment="1">
      <alignment horizontal="right" indent="1" shrinkToFit="1"/>
    </xf>
    <xf numFmtId="0" fontId="17" fillId="0" borderId="9" xfId="0" applyFont="1" applyBorder="1" applyAlignment="1"/>
    <xf numFmtId="0" fontId="17" fillId="0" borderId="3" xfId="0" applyFont="1" applyBorder="1" applyAlignment="1">
      <alignment horizontal="center"/>
    </xf>
    <xf numFmtId="176" fontId="17" fillId="0" borderId="9" xfId="0" applyNumberFormat="1" applyFont="1" applyBorder="1" applyAlignment="1">
      <alignment horizontal="right" indent="1" shrinkToFit="1"/>
    </xf>
    <xf numFmtId="0" fontId="16" fillId="0" borderId="24" xfId="0" applyFont="1" applyBorder="1" applyAlignment="1">
      <alignment horizontal="center" vertical="center" wrapText="1" shrinkToFit="1"/>
    </xf>
    <xf numFmtId="0" fontId="16" fillId="0" borderId="24" xfId="0" applyFont="1" applyBorder="1" applyAlignment="1">
      <alignment vertical="center" wrapText="1" shrinkToFit="1"/>
    </xf>
    <xf numFmtId="0" fontId="16" fillId="0" borderId="26" xfId="0" applyFont="1" applyBorder="1" applyAlignment="1"/>
    <xf numFmtId="0" fontId="16" fillId="0" borderId="6" xfId="0" applyFont="1" applyBorder="1" applyAlignment="1">
      <alignment horizontal="center" vertical="center"/>
    </xf>
    <xf numFmtId="0" fontId="3" fillId="0" borderId="5" xfId="0" applyFont="1" applyBorder="1" applyAlignment="1"/>
    <xf numFmtId="0" fontId="3" fillId="0" borderId="7" xfId="0" applyFont="1" applyBorder="1" applyAlignment="1"/>
    <xf numFmtId="0" fontId="3" fillId="0" borderId="48" xfId="0" applyFont="1" applyBorder="1" applyAlignment="1"/>
    <xf numFmtId="0" fontId="3" fillId="0" borderId="49" xfId="0" applyFont="1" applyBorder="1" applyAlignment="1"/>
    <xf numFmtId="0" fontId="16" fillId="0" borderId="32" xfId="0" applyFont="1" applyBorder="1" applyAlignment="1">
      <alignment horizontal="center" vertical="center"/>
    </xf>
    <xf numFmtId="0" fontId="3" fillId="0" borderId="32" xfId="0" applyFont="1" applyBorder="1" applyAlignment="1"/>
    <xf numFmtId="177" fontId="16" fillId="0" borderId="19" xfId="1" applyNumberFormat="1" applyFont="1" applyBorder="1" applyAlignment="1">
      <alignment horizontal="center" vertical="center"/>
    </xf>
    <xf numFmtId="178" fontId="3" fillId="0" borderId="53" xfId="0" applyNumberFormat="1" applyFont="1" applyBorder="1">
      <alignment vertical="center"/>
    </xf>
    <xf numFmtId="179" fontId="16" fillId="0" borderId="19" xfId="0" applyNumberFormat="1" applyFont="1" applyBorder="1" applyAlignment="1">
      <alignment vertical="center" shrinkToFit="1"/>
    </xf>
    <xf numFmtId="178" fontId="16" fillId="2" borderId="19" xfId="1" applyNumberFormat="1" applyFont="1" applyFill="1" applyBorder="1" applyAlignment="1" applyProtection="1">
      <alignment vertical="center"/>
      <protection locked="0"/>
    </xf>
    <xf numFmtId="179" fontId="16" fillId="0" borderId="19" xfId="0" applyNumberFormat="1" applyFont="1" applyBorder="1" applyAlignment="1">
      <alignment horizontal="right" vertical="center" shrinkToFit="1"/>
    </xf>
    <xf numFmtId="0" fontId="16" fillId="0" borderId="17" xfId="0" applyFont="1" applyBorder="1" applyAlignment="1">
      <alignment horizontal="center" vertical="center" shrinkToFit="1"/>
    </xf>
    <xf numFmtId="178" fontId="3" fillId="0" borderId="13" xfId="0" applyNumberFormat="1" applyFont="1" applyBorder="1">
      <alignment vertical="center"/>
    </xf>
    <xf numFmtId="182" fontId="16" fillId="0" borderId="17" xfId="0" applyNumberFormat="1" applyFont="1" applyBorder="1" applyAlignment="1">
      <alignment vertical="center" shrinkToFit="1"/>
    </xf>
    <xf numFmtId="178" fontId="3" fillId="0" borderId="17" xfId="0" applyNumberFormat="1" applyFont="1" applyBorder="1">
      <alignment vertical="center"/>
    </xf>
    <xf numFmtId="182" fontId="16" fillId="0" borderId="17" xfId="0" applyNumberFormat="1" applyFont="1" applyBorder="1" applyAlignment="1">
      <alignment horizontal="right" vertical="center" shrinkToFit="1"/>
    </xf>
    <xf numFmtId="177" fontId="16" fillId="0" borderId="18" xfId="1" applyNumberFormat="1" applyFont="1" applyBorder="1" applyAlignment="1">
      <alignment horizontal="center" vertical="center"/>
    </xf>
    <xf numFmtId="178" fontId="3" fillId="0" borderId="55" xfId="0" applyNumberFormat="1" applyFont="1" applyBorder="1">
      <alignment vertical="center"/>
    </xf>
    <xf numFmtId="179" fontId="16" fillId="0" borderId="18" xfId="0" applyNumberFormat="1" applyFont="1" applyBorder="1" applyAlignment="1">
      <alignment vertical="center" shrinkToFit="1"/>
    </xf>
    <xf numFmtId="178" fontId="3" fillId="0" borderId="18" xfId="0" applyNumberFormat="1" applyFont="1" applyBorder="1">
      <alignment vertical="center"/>
    </xf>
    <xf numFmtId="179" fontId="16" fillId="0" borderId="18" xfId="0" applyNumberFormat="1" applyFont="1" applyBorder="1" applyAlignment="1">
      <alignment horizontal="right" vertical="center" shrinkToFit="1"/>
    </xf>
    <xf numFmtId="177" fontId="16" fillId="0" borderId="17" xfId="1" applyNumberFormat="1" applyFont="1" applyBorder="1" applyAlignment="1">
      <alignment horizontal="center" vertical="center"/>
    </xf>
    <xf numFmtId="178" fontId="3" fillId="0" borderId="57" xfId="0" applyNumberFormat="1" applyFont="1" applyBorder="1">
      <alignment vertical="center"/>
    </xf>
    <xf numFmtId="178" fontId="16" fillId="2" borderId="18" xfId="1" applyNumberFormat="1" applyFont="1" applyFill="1" applyBorder="1" applyAlignment="1" applyProtection="1">
      <alignment vertical="center"/>
      <protection locked="0"/>
    </xf>
    <xf numFmtId="177" fontId="16" fillId="0" borderId="52" xfId="1" applyNumberFormat="1" applyFont="1" applyBorder="1" applyAlignment="1">
      <alignment horizontal="center" vertical="center"/>
    </xf>
    <xf numFmtId="178" fontId="3" fillId="0" borderId="59" xfId="0" applyNumberFormat="1" applyFont="1" applyBorder="1">
      <alignment vertical="center"/>
    </xf>
    <xf numFmtId="179" fontId="16" fillId="0" borderId="52" xfId="0" applyNumberFormat="1" applyFont="1" applyBorder="1" applyAlignment="1">
      <alignment vertical="center" shrinkToFit="1"/>
    </xf>
    <xf numFmtId="177" fontId="16" fillId="0" borderId="31" xfId="1" applyNumberFormat="1" applyFont="1" applyBorder="1" applyAlignment="1">
      <alignment horizontal="center" vertical="center"/>
    </xf>
    <xf numFmtId="177" fontId="16" fillId="0" borderId="61" xfId="1" applyNumberFormat="1" applyFont="1" applyBorder="1" applyAlignment="1">
      <alignment horizontal="center" vertical="center"/>
    </xf>
    <xf numFmtId="178" fontId="3" fillId="0" borderId="61" xfId="0" applyNumberFormat="1" applyFont="1" applyBorder="1">
      <alignment vertical="center"/>
    </xf>
    <xf numFmtId="182" fontId="16" fillId="0" borderId="61" xfId="0" applyNumberFormat="1" applyFont="1" applyBorder="1" applyAlignment="1">
      <alignment vertical="center" shrinkToFit="1"/>
    </xf>
    <xf numFmtId="182" fontId="16" fillId="0" borderId="61" xfId="0" applyNumberFormat="1" applyFont="1" applyBorder="1" applyAlignment="1">
      <alignment horizontal="right" vertical="center" shrinkToFi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4" fillId="0" borderId="0" xfId="0" applyFo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16" fillId="0" borderId="0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/>
    </xf>
    <xf numFmtId="178" fontId="16" fillId="0" borderId="0" xfId="1" applyNumberFormat="1" applyFont="1" applyFill="1" applyBorder="1" applyAlignment="1">
      <alignment horizontal="right" vertical="center"/>
    </xf>
    <xf numFmtId="176" fontId="16" fillId="0" borderId="24" xfId="0" applyNumberFormat="1" applyFont="1" applyBorder="1" applyAlignment="1">
      <alignment horizontal="right" vertical="center" shrinkToFit="1"/>
    </xf>
    <xf numFmtId="179" fontId="16" fillId="0" borderId="67" xfId="0" applyNumberFormat="1" applyFont="1" applyBorder="1" applyAlignment="1">
      <alignment horizontal="right" vertical="center" shrinkToFit="1"/>
    </xf>
    <xf numFmtId="179" fontId="16" fillId="0" borderId="68" xfId="0" applyNumberFormat="1" applyFont="1" applyBorder="1" applyAlignment="1">
      <alignment horizontal="right" vertical="center" shrinkToFit="1"/>
    </xf>
    <xf numFmtId="176" fontId="16" fillId="0" borderId="21" xfId="0" applyNumberFormat="1" applyFont="1" applyBorder="1" applyAlignment="1">
      <alignment horizontal="right" vertical="center" shrinkToFit="1"/>
    </xf>
    <xf numFmtId="176" fontId="16" fillId="0" borderId="73" xfId="0" applyNumberFormat="1" applyFont="1" applyBorder="1" applyAlignment="1">
      <alignment horizontal="right" vertical="center" shrinkToFit="1"/>
    </xf>
    <xf numFmtId="0" fontId="16" fillId="0" borderId="24" xfId="0" applyFont="1" applyBorder="1" applyAlignment="1">
      <alignment horizontal="center" vertical="center" wrapText="1" shrinkToFit="1"/>
    </xf>
    <xf numFmtId="0" fontId="16" fillId="0" borderId="3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 applyAlignment="1"/>
    <xf numFmtId="0" fontId="25" fillId="0" borderId="0" xfId="0" applyFont="1" applyAlignment="1">
      <alignment horizontal="left"/>
    </xf>
    <xf numFmtId="0" fontId="16" fillId="5" borderId="3" xfId="0" applyNumberFormat="1" applyFont="1" applyFill="1" applyBorder="1" applyAlignment="1">
      <alignment vertical="center" shrinkToFit="1"/>
    </xf>
    <xf numFmtId="0" fontId="16" fillId="5" borderId="2" xfId="0" applyNumberFormat="1" applyFont="1" applyFill="1" applyBorder="1" applyAlignment="1">
      <alignment vertical="center" shrinkToFit="1"/>
    </xf>
    <xf numFmtId="0" fontId="16" fillId="5" borderId="9" xfId="0" applyNumberFormat="1" applyFont="1" applyFill="1" applyBorder="1" applyAlignment="1">
      <alignment vertical="center" shrinkToFit="1"/>
    </xf>
    <xf numFmtId="177" fontId="16" fillId="0" borderId="18" xfId="1" applyNumberFormat="1" applyFont="1" applyBorder="1" applyAlignment="1">
      <alignment horizontal="center" vertical="center" shrinkToFit="1"/>
    </xf>
    <xf numFmtId="177" fontId="16" fillId="0" borderId="13" xfId="1" applyNumberFormat="1" applyFont="1" applyBorder="1" applyAlignment="1">
      <alignment horizontal="center" vertical="center" shrinkToFit="1"/>
    </xf>
    <xf numFmtId="177" fontId="16" fillId="0" borderId="19" xfId="1" applyNumberFormat="1" applyFont="1" applyBorder="1" applyAlignment="1">
      <alignment horizontal="center" vertical="center" shrinkToFit="1"/>
    </xf>
    <xf numFmtId="177" fontId="16" fillId="0" borderId="31" xfId="1" applyNumberFormat="1" applyFont="1" applyBorder="1" applyAlignment="1">
      <alignment horizontal="center" vertical="center" shrinkToFit="1"/>
    </xf>
    <xf numFmtId="179" fontId="16" fillId="0" borderId="72" xfId="0" applyNumberFormat="1" applyFont="1" applyBorder="1" applyAlignment="1">
      <alignment horizontal="center" vertical="center" shrinkToFit="1"/>
    </xf>
    <xf numFmtId="176" fontId="8" fillId="0" borderId="9" xfId="0" applyNumberFormat="1" applyFont="1" applyBorder="1" applyAlignment="1"/>
    <xf numFmtId="0" fontId="10" fillId="0" borderId="3" xfId="0" applyFont="1" applyBorder="1" applyAlignment="1"/>
    <xf numFmtId="0" fontId="9" fillId="0" borderId="3" xfId="0" applyFont="1" applyBorder="1" applyAlignment="1"/>
    <xf numFmtId="176" fontId="11" fillId="0" borderId="9" xfId="0" applyNumberFormat="1" applyFont="1" applyBorder="1" applyAlignment="1">
      <alignment shrinkToFit="1"/>
    </xf>
    <xf numFmtId="176" fontId="17" fillId="0" borderId="9" xfId="0" applyNumberFormat="1" applyFont="1" applyBorder="1" applyAlignment="1">
      <alignment shrinkToFit="1"/>
    </xf>
    <xf numFmtId="178" fontId="28" fillId="0" borderId="53" xfId="0" applyNumberFormat="1" applyFont="1" applyBorder="1">
      <alignment vertical="center"/>
    </xf>
    <xf numFmtId="179" fontId="28" fillId="0" borderId="19" xfId="0" applyNumberFormat="1" applyFont="1" applyBorder="1" applyAlignment="1">
      <alignment vertical="center" shrinkToFit="1"/>
    </xf>
    <xf numFmtId="178" fontId="28" fillId="2" borderId="19" xfId="1" applyNumberFormat="1" applyFont="1" applyFill="1" applyBorder="1" applyAlignment="1" applyProtection="1">
      <alignment vertical="center"/>
      <protection locked="0"/>
    </xf>
    <xf numFmtId="179" fontId="28" fillId="0" borderId="19" xfId="0" applyNumberFormat="1" applyFont="1" applyBorder="1" applyAlignment="1">
      <alignment horizontal="right" vertical="center" shrinkToFit="1"/>
    </xf>
    <xf numFmtId="178" fontId="28" fillId="0" borderId="13" xfId="0" applyNumberFormat="1" applyFont="1" applyBorder="1">
      <alignment vertical="center"/>
    </xf>
    <xf numFmtId="182" fontId="28" fillId="0" borderId="17" xfId="0" applyNumberFormat="1" applyFont="1" applyBorder="1" applyAlignment="1">
      <alignment vertical="center" shrinkToFit="1"/>
    </xf>
    <xf numFmtId="178" fontId="28" fillId="0" borderId="17" xfId="0" applyNumberFormat="1" applyFont="1" applyBorder="1">
      <alignment vertical="center"/>
    </xf>
    <xf numFmtId="182" fontId="28" fillId="0" borderId="17" xfId="0" applyNumberFormat="1" applyFont="1" applyBorder="1" applyAlignment="1">
      <alignment horizontal="right" vertical="center" shrinkToFit="1"/>
    </xf>
    <xf numFmtId="178" fontId="28" fillId="0" borderId="55" xfId="0" applyNumberFormat="1" applyFont="1" applyBorder="1">
      <alignment vertical="center"/>
    </xf>
    <xf numFmtId="179" fontId="28" fillId="0" borderId="18" xfId="0" applyNumberFormat="1" applyFont="1" applyBorder="1" applyAlignment="1">
      <alignment vertical="center" shrinkToFit="1"/>
    </xf>
    <xf numFmtId="178" fontId="28" fillId="0" borderId="18" xfId="0" applyNumberFormat="1" applyFont="1" applyBorder="1">
      <alignment vertical="center"/>
    </xf>
    <xf numFmtId="179" fontId="28" fillId="0" borderId="18" xfId="0" applyNumberFormat="1" applyFont="1" applyBorder="1" applyAlignment="1">
      <alignment horizontal="right" vertical="center" shrinkToFit="1"/>
    </xf>
    <xf numFmtId="178" fontId="28" fillId="0" borderId="57" xfId="0" applyNumberFormat="1" applyFont="1" applyBorder="1">
      <alignment vertical="center"/>
    </xf>
    <xf numFmtId="178" fontId="28" fillId="2" borderId="18" xfId="1" applyNumberFormat="1" applyFont="1" applyFill="1" applyBorder="1" applyAlignment="1" applyProtection="1">
      <alignment vertical="center"/>
      <protection locked="0"/>
    </xf>
    <xf numFmtId="178" fontId="28" fillId="0" borderId="59" xfId="0" applyNumberFormat="1" applyFont="1" applyBorder="1">
      <alignment vertical="center"/>
    </xf>
    <xf numFmtId="179" fontId="28" fillId="0" borderId="52" xfId="0" applyNumberFormat="1" applyFont="1" applyBorder="1" applyAlignment="1">
      <alignment vertical="center" shrinkToFit="1"/>
    </xf>
    <xf numFmtId="178" fontId="28" fillId="0" borderId="61" xfId="0" applyNumberFormat="1" applyFont="1" applyBorder="1">
      <alignment vertical="center"/>
    </xf>
    <xf numFmtId="182" fontId="28" fillId="0" borderId="61" xfId="0" applyNumberFormat="1" applyFont="1" applyBorder="1" applyAlignment="1">
      <alignment vertical="center" shrinkToFit="1"/>
    </xf>
    <xf numFmtId="182" fontId="28" fillId="0" borderId="61" xfId="0" applyNumberFormat="1" applyFont="1" applyBorder="1" applyAlignment="1">
      <alignment horizontal="right" vertical="center" shrinkToFit="1"/>
    </xf>
    <xf numFmtId="0" fontId="5" fillId="2" borderId="0" xfId="0" applyFont="1" applyFill="1" applyAlignment="1"/>
    <xf numFmtId="0" fontId="16" fillId="2" borderId="0" xfId="0" applyNumberFormat="1" applyFont="1" applyFill="1" applyBorder="1" applyAlignment="1">
      <alignment horizontal="right" vertical="center" shrinkToFit="1"/>
    </xf>
    <xf numFmtId="0" fontId="16" fillId="2" borderId="9" xfId="0" applyNumberFormat="1" applyFont="1" applyFill="1" applyBorder="1" applyAlignment="1">
      <alignment horizontal="right" vertical="center" shrinkToFit="1"/>
    </xf>
    <xf numFmtId="0" fontId="0" fillId="5" borderId="0" xfId="0" applyFill="1" applyAlignment="1">
      <alignment vertical="top" wrapText="1"/>
    </xf>
    <xf numFmtId="0" fontId="16" fillId="5" borderId="70" xfId="0" applyNumberFormat="1" applyFont="1" applyFill="1" applyBorder="1" applyAlignment="1">
      <alignment horizontal="right" vertical="center" shrinkToFit="1"/>
    </xf>
    <xf numFmtId="0" fontId="16" fillId="5" borderId="69" xfId="0" applyNumberFormat="1" applyFont="1" applyFill="1" applyBorder="1" applyAlignment="1">
      <alignment horizontal="right" vertical="center" shrinkToFit="1"/>
    </xf>
    <xf numFmtId="0" fontId="16" fillId="5" borderId="71" xfId="0" applyNumberFormat="1" applyFont="1" applyFill="1" applyBorder="1" applyAlignment="1">
      <alignment horizontal="right" vertical="center" shrinkToFit="1"/>
    </xf>
    <xf numFmtId="179" fontId="16" fillId="0" borderId="4" xfId="0" applyNumberFormat="1" applyFont="1" applyBorder="1" applyAlignment="1">
      <alignment horizontal="right" vertical="center" shrinkToFit="1"/>
    </xf>
    <xf numFmtId="176" fontId="16" fillId="0" borderId="34" xfId="0" applyNumberFormat="1" applyFont="1" applyBorder="1" applyAlignment="1">
      <alignment horizontal="right" vertical="center" shrinkToFit="1"/>
    </xf>
    <xf numFmtId="178" fontId="16" fillId="0" borderId="44" xfId="0" applyNumberFormat="1" applyFont="1" applyBorder="1" applyAlignment="1">
      <alignment horizontal="right" vertical="center" shrinkToFit="1"/>
    </xf>
    <xf numFmtId="179" fontId="16" fillId="0" borderId="46" xfId="0" applyNumberFormat="1" applyFont="1" applyBorder="1" applyAlignment="1">
      <alignment horizontal="center" vertical="center" shrinkToFit="1"/>
    </xf>
    <xf numFmtId="0" fontId="0" fillId="3" borderId="0" xfId="0" applyFill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6" xfId="1" applyFont="1" applyBorder="1" applyAlignment="1">
      <alignment horizontal="center" vertical="center" wrapText="1"/>
    </xf>
    <xf numFmtId="38" fontId="0" fillId="0" borderId="5" xfId="1" applyFont="1" applyBorder="1" applyAlignment="1">
      <alignment horizontal="center" vertical="center" wrapText="1"/>
    </xf>
    <xf numFmtId="38" fontId="0" fillId="0" borderId="7" xfId="1" applyFont="1" applyBorder="1" applyAlignment="1">
      <alignment horizontal="center" vertical="center" wrapText="1"/>
    </xf>
    <xf numFmtId="38" fontId="0" fillId="0" borderId="8" xfId="1" applyFont="1" applyBorder="1" applyAlignment="1">
      <alignment horizontal="center" vertical="center" wrapText="1"/>
    </xf>
    <xf numFmtId="38" fontId="0" fillId="0" borderId="9" xfId="1" applyFont="1" applyBorder="1" applyAlignment="1">
      <alignment horizontal="center" vertical="center" wrapText="1"/>
    </xf>
    <xf numFmtId="38" fontId="0" fillId="0" borderId="10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8" fontId="0" fillId="0" borderId="6" xfId="0" applyNumberForma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38" fontId="0" fillId="0" borderId="6" xfId="1" applyFont="1" applyBorder="1" applyAlignment="1">
      <alignment horizontal="right" vertical="center" wrapText="1"/>
    </xf>
    <xf numFmtId="38" fontId="0" fillId="0" borderId="5" xfId="1" applyFont="1" applyBorder="1" applyAlignment="1">
      <alignment horizontal="right" vertical="center" wrapText="1"/>
    </xf>
    <xf numFmtId="38" fontId="0" fillId="0" borderId="7" xfId="1" applyFont="1" applyBorder="1" applyAlignment="1">
      <alignment horizontal="right" vertical="center" wrapText="1"/>
    </xf>
    <xf numFmtId="38" fontId="0" fillId="0" borderId="8" xfId="1" applyFont="1" applyBorder="1" applyAlignment="1">
      <alignment horizontal="right" vertical="center" wrapText="1"/>
    </xf>
    <xf numFmtId="38" fontId="0" fillId="0" borderId="9" xfId="1" applyFont="1" applyBorder="1" applyAlignment="1">
      <alignment horizontal="right" vertical="center" wrapText="1"/>
    </xf>
    <xf numFmtId="38" fontId="0" fillId="0" borderId="10" xfId="1" applyFont="1" applyBorder="1" applyAlignment="1">
      <alignment horizontal="right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38" fontId="0" fillId="0" borderId="1" xfId="0" applyNumberForma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2" xfId="0" applyNumberFormat="1" applyBorder="1" applyAlignment="1">
      <alignment horizontal="center" vertical="center"/>
    </xf>
    <xf numFmtId="0" fontId="0" fillId="3" borderId="0" xfId="0" applyFill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8" fontId="0" fillId="0" borderId="6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6" fillId="0" borderId="58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181" fontId="16" fillId="0" borderId="25" xfId="2" applyNumberFormat="1" applyFont="1" applyBorder="1" applyAlignment="1">
      <alignment horizontal="center" vertical="center"/>
    </xf>
    <xf numFmtId="181" fontId="16" fillId="0" borderId="1" xfId="2" applyNumberFormat="1" applyFont="1" applyBorder="1" applyAlignment="1">
      <alignment horizontal="center" vertical="center"/>
    </xf>
    <xf numFmtId="181" fontId="16" fillId="0" borderId="34" xfId="2" applyNumberFormat="1" applyFont="1" applyBorder="1" applyAlignment="1">
      <alignment horizontal="center" vertical="center"/>
    </xf>
    <xf numFmtId="177" fontId="16" fillId="0" borderId="13" xfId="0" applyNumberFormat="1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177" fontId="16" fillId="0" borderId="34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/>
    </xf>
    <xf numFmtId="178" fontId="16" fillId="0" borderId="13" xfId="1" applyNumberFormat="1" applyFont="1" applyFill="1" applyBorder="1" applyAlignment="1">
      <alignment horizontal="right" vertical="center"/>
    </xf>
    <xf numFmtId="178" fontId="16" fillId="0" borderId="54" xfId="1" applyNumberFormat="1" applyFont="1" applyFill="1" applyBorder="1" applyAlignment="1">
      <alignment horizontal="right" vertical="center"/>
    </xf>
    <xf numFmtId="178" fontId="16" fillId="0" borderId="1" xfId="1" applyNumberFormat="1" applyFont="1" applyFill="1" applyBorder="1" applyAlignment="1">
      <alignment horizontal="right" vertical="center"/>
    </xf>
    <xf numFmtId="178" fontId="16" fillId="0" borderId="64" xfId="1" applyNumberFormat="1" applyFont="1" applyFill="1" applyBorder="1" applyAlignment="1">
      <alignment horizontal="right" vertical="center"/>
    </xf>
    <xf numFmtId="178" fontId="16" fillId="0" borderId="34" xfId="1" applyNumberFormat="1" applyFont="1" applyFill="1" applyBorder="1" applyAlignment="1">
      <alignment horizontal="right" vertical="center"/>
    </xf>
    <xf numFmtId="178" fontId="16" fillId="0" borderId="65" xfId="1" applyNumberFormat="1" applyFont="1" applyFill="1" applyBorder="1" applyAlignment="1">
      <alignment horizontal="right" vertical="center"/>
    </xf>
    <xf numFmtId="0" fontId="16" fillId="0" borderId="30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5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177" fontId="16" fillId="2" borderId="52" xfId="1" applyNumberFormat="1" applyFont="1" applyFill="1" applyBorder="1" applyAlignment="1" applyProtection="1">
      <alignment horizontal="center" vertical="center"/>
      <protection locked="0"/>
    </xf>
    <xf numFmtId="177" fontId="16" fillId="2" borderId="19" xfId="1" applyNumberFormat="1" applyFont="1" applyFill="1" applyBorder="1" applyAlignment="1" applyProtection="1">
      <alignment horizontal="center" vertical="center"/>
      <protection locked="0"/>
    </xf>
    <xf numFmtId="177" fontId="16" fillId="2" borderId="13" xfId="1" applyNumberFormat="1" applyFont="1" applyFill="1" applyBorder="1" applyAlignment="1" applyProtection="1">
      <alignment horizontal="center" vertical="center"/>
      <protection locked="0"/>
    </xf>
    <xf numFmtId="0" fontId="16" fillId="0" borderId="2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181" fontId="16" fillId="0" borderId="52" xfId="2" applyNumberFormat="1" applyFont="1" applyBorder="1" applyAlignment="1">
      <alignment horizontal="center" vertical="center"/>
    </xf>
    <xf numFmtId="181" fontId="16" fillId="0" borderId="19" xfId="2" applyNumberFormat="1" applyFont="1" applyBorder="1" applyAlignment="1">
      <alignment horizontal="center" vertical="center"/>
    </xf>
    <xf numFmtId="177" fontId="16" fillId="2" borderId="18" xfId="1" applyNumberFormat="1" applyFont="1" applyFill="1" applyBorder="1" applyAlignment="1" applyProtection="1">
      <alignment horizontal="center" vertical="center"/>
      <protection locked="0"/>
    </xf>
    <xf numFmtId="0" fontId="16" fillId="0" borderId="23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wrapText="1" shrinkToFit="1"/>
    </xf>
    <xf numFmtId="0" fontId="16" fillId="0" borderId="24" xfId="0" applyFont="1" applyBorder="1" applyAlignment="1">
      <alignment horizontal="center" vertical="center" wrapText="1" shrinkToFit="1"/>
    </xf>
    <xf numFmtId="0" fontId="16" fillId="0" borderId="11" xfId="0" applyFont="1" applyBorder="1" applyAlignment="1">
      <alignment horizontal="center" vertical="center" wrapText="1" shrinkToFit="1"/>
    </xf>
    <xf numFmtId="0" fontId="16" fillId="0" borderId="0" xfId="0" applyFont="1" applyAlignment="1">
      <alignment horizontal="center" vertical="center" wrapText="1" shrinkToFit="1"/>
    </xf>
    <xf numFmtId="181" fontId="16" fillId="0" borderId="31" xfId="2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wrapText="1" shrinkToFit="1"/>
    </xf>
    <xf numFmtId="0" fontId="24" fillId="0" borderId="9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176" fontId="25" fillId="0" borderId="9" xfId="0" applyNumberFormat="1" applyFont="1" applyBorder="1" applyAlignment="1">
      <alignment horizontal="right"/>
    </xf>
    <xf numFmtId="176" fontId="25" fillId="0" borderId="3" xfId="0" applyNumberFormat="1" applyFont="1" applyBorder="1" applyAlignment="1">
      <alignment horizontal="right"/>
    </xf>
    <xf numFmtId="0" fontId="16" fillId="0" borderId="2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179" fontId="16" fillId="0" borderId="45" xfId="0" applyNumberFormat="1" applyFont="1" applyBorder="1" applyAlignment="1">
      <alignment horizontal="center" vertical="center" shrinkToFit="1"/>
    </xf>
    <xf numFmtId="179" fontId="16" fillId="0" borderId="66" xfId="0" applyNumberFormat="1" applyFont="1" applyBorder="1" applyAlignment="1">
      <alignment horizontal="center" vertical="center" shrinkToFit="1"/>
    </xf>
    <xf numFmtId="179" fontId="16" fillId="0" borderId="72" xfId="0" applyNumberFormat="1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76" fontId="25" fillId="0" borderId="9" xfId="0" applyNumberFormat="1" applyFont="1" applyBorder="1" applyAlignment="1">
      <alignment horizontal="left"/>
    </xf>
    <xf numFmtId="177" fontId="16" fillId="2" borderId="1" xfId="1" applyNumberFormat="1" applyFont="1" applyFill="1" applyBorder="1" applyAlignment="1" applyProtection="1">
      <alignment horizontal="center" vertical="center"/>
      <protection locked="0"/>
    </xf>
    <xf numFmtId="0" fontId="16" fillId="0" borderId="27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3" fillId="0" borderId="9" xfId="0" applyFont="1" applyBorder="1" applyAlignment="1">
      <alignment horizontal="left"/>
    </xf>
    <xf numFmtId="176" fontId="8" fillId="0" borderId="9" xfId="0" applyNumberFormat="1" applyFont="1" applyBorder="1" applyAlignment="1">
      <alignment horizontal="right"/>
    </xf>
    <xf numFmtId="0" fontId="13" fillId="0" borderId="3" xfId="0" applyFont="1" applyBorder="1" applyAlignment="1">
      <alignment horizontal="left"/>
    </xf>
    <xf numFmtId="176" fontId="8" fillId="0" borderId="3" xfId="0" applyNumberFormat="1" applyFont="1" applyBorder="1" applyAlignment="1">
      <alignment horizontal="right"/>
    </xf>
    <xf numFmtId="176" fontId="8" fillId="0" borderId="9" xfId="0" applyNumberFormat="1" applyFont="1" applyBorder="1" applyAlignment="1">
      <alignment horizontal="center"/>
    </xf>
    <xf numFmtId="176" fontId="8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AA7"/>
      <color rgb="FFFFECAF"/>
      <color rgb="FFFFDF79"/>
      <color rgb="FFFFD961"/>
      <color rgb="FFFFD03B"/>
      <color rgb="FFFFD8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114300</xdr:colOff>
      <xdr:row>40</xdr:row>
      <xdr:rowOff>306145</xdr:rowOff>
    </xdr:from>
    <xdr:to>
      <xdr:col>24</xdr:col>
      <xdr:colOff>201083</xdr:colOff>
      <xdr:row>41</xdr:row>
      <xdr:rowOff>328083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913967" y="9809978"/>
          <a:ext cx="330199" cy="5828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200164</xdr:colOff>
      <xdr:row>13</xdr:row>
      <xdr:rowOff>151846</xdr:rowOff>
    </xdr:from>
    <xdr:to>
      <xdr:col>13</xdr:col>
      <xdr:colOff>144947</xdr:colOff>
      <xdr:row>17</xdr:row>
      <xdr:rowOff>91110</xdr:rowOff>
    </xdr:to>
    <xdr:sp macro="" textlink="">
      <xdr:nvSpPr>
        <xdr:cNvPr id="6" name="四角形吹き出し 5"/>
        <xdr:cNvSpPr/>
      </xdr:nvSpPr>
      <xdr:spPr>
        <a:xfrm>
          <a:off x="299555" y="3133585"/>
          <a:ext cx="2926522" cy="866916"/>
        </a:xfrm>
        <a:prstGeom prst="wedgeRectCallout">
          <a:avLst>
            <a:gd name="adj1" fmla="val 35990"/>
            <a:gd name="adj2" fmla="val -76382"/>
          </a:avLst>
        </a:prstGeom>
        <a:solidFill>
          <a:srgbClr val="FFEAA7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課税事業者は、明細の「当年電気代①」の「税抜合計（助成対象期間）」の額を転記</a:t>
          </a:r>
          <a:r>
            <a:rPr kumimoji="1" lang="ja-JP" altLang="ja-JP" sz="11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・免税事業者は、明細の「当年電気代①」の「合計（助成対象期間）」の額を転記。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407228</xdr:colOff>
      <xdr:row>13</xdr:row>
      <xdr:rowOff>131141</xdr:rowOff>
    </xdr:from>
    <xdr:to>
      <xdr:col>29</xdr:col>
      <xdr:colOff>193261</xdr:colOff>
      <xdr:row>17</xdr:row>
      <xdr:rowOff>107675</xdr:rowOff>
    </xdr:to>
    <xdr:sp macro="" textlink="">
      <xdr:nvSpPr>
        <xdr:cNvPr id="8" name="四角形吹き出し 7"/>
        <xdr:cNvSpPr/>
      </xdr:nvSpPr>
      <xdr:spPr>
        <a:xfrm>
          <a:off x="3728554" y="3112880"/>
          <a:ext cx="3612598" cy="904186"/>
        </a:xfrm>
        <a:prstGeom prst="wedgeRectCallout">
          <a:avLst>
            <a:gd name="adj1" fmla="val -35291"/>
            <a:gd name="adj2" fmla="val -74005"/>
          </a:avLst>
        </a:prstGeom>
        <a:solidFill>
          <a:srgbClr val="FFEAA7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・課税事業者は、明細の「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R2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年電気代相当額⑨」の「税抜合計（助成対象期間）｝の額を転記。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・免税事業者は、明細の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R2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年電気代相当額⑨」の「合計（助成対象期間）｝の額を転記。</a:t>
          </a:r>
          <a:endParaRPr lang="ja-JP" altLang="ja-JP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75924</xdr:colOff>
      <xdr:row>27</xdr:row>
      <xdr:rowOff>138044</xdr:rowOff>
    </xdr:from>
    <xdr:to>
      <xdr:col>14</xdr:col>
      <xdr:colOff>117336</xdr:colOff>
      <xdr:row>31</xdr:row>
      <xdr:rowOff>207065</xdr:rowOff>
    </xdr:to>
    <xdr:sp macro="" textlink="">
      <xdr:nvSpPr>
        <xdr:cNvPr id="9" name="四角形吹き出し 8"/>
        <xdr:cNvSpPr/>
      </xdr:nvSpPr>
      <xdr:spPr>
        <a:xfrm>
          <a:off x="175315" y="6416261"/>
          <a:ext cx="3263347" cy="996674"/>
        </a:xfrm>
        <a:prstGeom prst="wedgeRectCallout">
          <a:avLst>
            <a:gd name="adj1" fmla="val 26880"/>
            <a:gd name="adj2" fmla="val -68748"/>
          </a:avLst>
        </a:prstGeom>
        <a:solidFill>
          <a:srgbClr val="FFEAA7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課税事業者は、明細の「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燃油代①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」の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「合計（当年相当額税抜価格）」の額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を転記。</a:t>
          </a:r>
          <a:endParaRPr lang="ja-JP" altLang="ja-JP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・免税事業者は、明細の「燃油代①」の「合計（当年相当額税込価格）」の額を転記。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41413</xdr:colOff>
      <xdr:row>27</xdr:row>
      <xdr:rowOff>124239</xdr:rowOff>
    </xdr:from>
    <xdr:to>
      <xdr:col>29</xdr:col>
      <xdr:colOff>158750</xdr:colOff>
      <xdr:row>32</xdr:row>
      <xdr:rowOff>16565</xdr:rowOff>
    </xdr:to>
    <xdr:sp macro="" textlink="">
      <xdr:nvSpPr>
        <xdr:cNvPr id="10" name="四角形吹き出し 9"/>
        <xdr:cNvSpPr/>
      </xdr:nvSpPr>
      <xdr:spPr>
        <a:xfrm>
          <a:off x="3826565" y="6402456"/>
          <a:ext cx="3480076" cy="1051892"/>
        </a:xfrm>
        <a:prstGeom prst="wedgeRectCallout">
          <a:avLst>
            <a:gd name="adj1" fmla="val -33381"/>
            <a:gd name="adj2" fmla="val -67192"/>
          </a:avLst>
        </a:prstGeom>
        <a:solidFill>
          <a:srgbClr val="FFEAA7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・課税事業者は、明細の「燃油代①」の「合計（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R2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年相当額税抜価格）」の額を転記。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・免税事業者は、明細の「燃油代①」の「合計（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R2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年相当額税込価格」の額を転記。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25</xdr:col>
      <xdr:colOff>173935</xdr:colOff>
      <xdr:row>4</xdr:row>
      <xdr:rowOff>165652</xdr:rowOff>
    </xdr:from>
    <xdr:to>
      <xdr:col>33</xdr:col>
      <xdr:colOff>124239</xdr:colOff>
      <xdr:row>8</xdr:row>
      <xdr:rowOff>115956</xdr:rowOff>
    </xdr:to>
    <xdr:sp macro="" textlink="">
      <xdr:nvSpPr>
        <xdr:cNvPr id="11" name="四角形吹き出し 10"/>
        <xdr:cNvSpPr/>
      </xdr:nvSpPr>
      <xdr:spPr>
        <a:xfrm>
          <a:off x="6361044" y="869674"/>
          <a:ext cx="2062369" cy="1085021"/>
        </a:xfrm>
        <a:prstGeom prst="wedgeRectCallout">
          <a:avLst>
            <a:gd name="adj1" fmla="val -10013"/>
            <a:gd name="adj2" fmla="val 110406"/>
          </a:avLst>
        </a:prstGeom>
        <a:solidFill>
          <a:srgbClr val="FFEAA7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備考欄には、課税事業者は「課税事業者のため税抜」、免税事業者は「免税事業者のため税込」を選択してください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304800</xdr:colOff>
      <xdr:row>19</xdr:row>
      <xdr:rowOff>88900</xdr:rowOff>
    </xdr:from>
    <xdr:to>
      <xdr:col>22</xdr:col>
      <xdr:colOff>400050</xdr:colOff>
      <xdr:row>23</xdr:row>
      <xdr:rowOff>279400</xdr:rowOff>
    </xdr:to>
    <xdr:sp macro="" textlink="">
      <xdr:nvSpPr>
        <xdr:cNvPr id="4" name="四角形吹き出し 3"/>
        <xdr:cNvSpPr/>
      </xdr:nvSpPr>
      <xdr:spPr>
        <a:xfrm>
          <a:off x="14306550" y="5264150"/>
          <a:ext cx="3111500" cy="1092200"/>
        </a:xfrm>
        <a:prstGeom prst="wedgeRectCallout">
          <a:avLst>
            <a:gd name="adj1" fmla="val 3104"/>
            <a:gd name="adj2" fmla="val -107406"/>
          </a:avLst>
        </a:prstGeom>
        <a:solidFill>
          <a:srgbClr val="FFECA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請求書の対象日数を記入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（例）</a:t>
          </a:r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</a:rPr>
            <a:t>月分請求書の期間が</a:t>
          </a:r>
          <a:r>
            <a:rPr kumimoji="1" lang="en-US" altLang="ja-JP" sz="1100">
              <a:solidFill>
                <a:sysClr val="windowText" lastClr="000000"/>
              </a:solidFill>
            </a:rPr>
            <a:t>9/2</a:t>
          </a:r>
          <a:r>
            <a:rPr kumimoji="1" lang="ja-JP" altLang="en-US" sz="1100">
              <a:solidFill>
                <a:sysClr val="windowText" lastClr="000000"/>
              </a:solidFill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</a:rPr>
            <a:t>10/1</a:t>
          </a:r>
          <a:r>
            <a:rPr kumimoji="1" lang="ja-JP" altLang="en-US" sz="1100">
              <a:solidFill>
                <a:sysClr val="windowText" lastClr="000000"/>
              </a:solidFill>
            </a:rPr>
            <a:t>の場合、</a:t>
          </a:r>
          <a:r>
            <a:rPr kumimoji="1" lang="en-US" altLang="ja-JP" sz="1100">
              <a:solidFill>
                <a:sysClr val="windowText" lastClr="000000"/>
              </a:solidFill>
            </a:rPr>
            <a:t>9/2</a:t>
          </a:r>
          <a:r>
            <a:rPr kumimoji="1" lang="ja-JP" altLang="en-US" sz="1100">
              <a:solidFill>
                <a:sysClr val="windowText" lastClr="000000"/>
              </a:solidFill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</a:rPr>
            <a:t>9/30</a:t>
          </a:r>
          <a:r>
            <a:rPr kumimoji="1" lang="ja-JP" altLang="en-US" sz="1100">
              <a:solidFill>
                <a:sysClr val="windowText" lastClr="000000"/>
              </a:solidFill>
            </a:rPr>
            <a:t>が助成対象期間となるため、「請求書の対象日数」欄には</a:t>
          </a:r>
          <a:r>
            <a:rPr kumimoji="1" lang="en-US" altLang="ja-JP" sz="1100">
              <a:solidFill>
                <a:sysClr val="windowText" lastClr="000000"/>
              </a:solidFill>
            </a:rPr>
            <a:t>29/30</a:t>
          </a:r>
          <a:r>
            <a:rPr kumimoji="1" lang="ja-JP" altLang="en-US" sz="1100">
              <a:solidFill>
                <a:sysClr val="windowText" lastClr="000000"/>
              </a:solidFill>
            </a:rPr>
            <a:t>と入力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2"/>
  <sheetViews>
    <sheetView topLeftCell="A42" zoomScaleNormal="100" workbookViewId="0">
      <selection activeCell="AF43" sqref="AF43"/>
    </sheetView>
  </sheetViews>
  <sheetFormatPr defaultRowHeight="13.5" x14ac:dyDescent="0.15"/>
  <cols>
    <col min="1" max="1" width="1.5" customWidth="1"/>
    <col min="2" max="2" width="5" customWidth="1"/>
    <col min="3" max="14" width="3.5" customWidth="1"/>
    <col min="15" max="15" width="3.875" customWidth="1"/>
    <col min="16" max="30" width="3.5" customWidth="1"/>
    <col min="31" max="31" width="3.875" customWidth="1"/>
  </cols>
  <sheetData>
    <row r="1" spans="1:30" x14ac:dyDescent="0.15">
      <c r="A1" s="3"/>
      <c r="B1" s="3" t="s">
        <v>122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7.25" x14ac:dyDescent="0.15">
      <c r="A2" s="231" t="s">
        <v>113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</row>
    <row r="3" spans="1:30" x14ac:dyDescent="0.1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3"/>
      <c r="V3" s="3"/>
      <c r="W3" s="3"/>
      <c r="X3" s="3"/>
      <c r="Y3" s="235"/>
      <c r="Z3" s="235"/>
      <c r="AA3" s="235"/>
      <c r="AB3" s="235"/>
      <c r="AC3" s="235"/>
      <c r="AD3" s="235"/>
    </row>
    <row r="4" spans="1:30" x14ac:dyDescent="0.15">
      <c r="B4" t="s">
        <v>15</v>
      </c>
    </row>
    <row r="5" spans="1:30" ht="25.5" customHeight="1" x14ac:dyDescent="0.15">
      <c r="B5" s="232" t="s">
        <v>0</v>
      </c>
      <c r="C5" s="232"/>
      <c r="D5" s="232"/>
      <c r="E5" s="232"/>
      <c r="F5" s="232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 t="s">
        <v>65</v>
      </c>
      <c r="U5" s="190"/>
      <c r="V5" s="190"/>
      <c r="W5" s="190"/>
      <c r="X5" s="190"/>
      <c r="Y5" s="190"/>
    </row>
    <row r="6" spans="1:30" ht="25.5" customHeight="1" x14ac:dyDescent="0.15">
      <c r="B6" s="232" t="s">
        <v>1</v>
      </c>
      <c r="C6" s="232"/>
      <c r="D6" s="232"/>
      <c r="E6" s="232"/>
      <c r="F6" s="232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</row>
    <row r="7" spans="1:30" ht="25.5" customHeight="1" x14ac:dyDescent="0.15">
      <c r="B7" s="232" t="s">
        <v>2</v>
      </c>
      <c r="C7" s="232"/>
      <c r="D7" s="232"/>
      <c r="E7" s="232"/>
      <c r="F7" s="232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</row>
    <row r="9" spans="1:30" x14ac:dyDescent="0.15">
      <c r="B9" s="124" t="s">
        <v>114</v>
      </c>
    </row>
    <row r="10" spans="1:30" x14ac:dyDescent="0.15">
      <c r="B10" t="s">
        <v>8</v>
      </c>
    </row>
    <row r="11" spans="1:30" ht="27.75" customHeight="1" x14ac:dyDescent="0.15">
      <c r="B11" s="5" t="s">
        <v>52</v>
      </c>
      <c r="C11" s="173" t="s">
        <v>58</v>
      </c>
      <c r="D11" s="174"/>
      <c r="E11" s="174"/>
      <c r="F11" s="174"/>
      <c r="G11" s="174"/>
      <c r="H11" s="174"/>
      <c r="I11" s="174"/>
      <c r="J11" s="175"/>
      <c r="K11" s="233" t="s">
        <v>127</v>
      </c>
      <c r="L11" s="234"/>
      <c r="M11" s="234"/>
      <c r="N11" s="234"/>
      <c r="O11" s="234"/>
      <c r="P11" s="234" t="s">
        <v>128</v>
      </c>
      <c r="Q11" s="234"/>
      <c r="R11" s="234"/>
      <c r="S11" s="234"/>
      <c r="T11" s="234"/>
      <c r="U11" s="190" t="s">
        <v>13</v>
      </c>
      <c r="V11" s="190"/>
      <c r="W11" s="190"/>
      <c r="X11" s="190"/>
      <c r="Y11" s="190"/>
      <c r="Z11" s="190" t="s">
        <v>9</v>
      </c>
      <c r="AA11" s="190"/>
      <c r="AB11" s="190"/>
      <c r="AC11" s="190"/>
      <c r="AD11" s="190"/>
    </row>
    <row r="12" spans="1:30" ht="18" customHeight="1" x14ac:dyDescent="0.15">
      <c r="B12" s="182"/>
      <c r="C12" s="176"/>
      <c r="D12" s="177"/>
      <c r="E12" s="177"/>
      <c r="F12" s="177"/>
      <c r="G12" s="177"/>
      <c r="H12" s="177"/>
      <c r="I12" s="177"/>
      <c r="J12" s="178"/>
      <c r="K12" s="191"/>
      <c r="L12" s="192"/>
      <c r="M12" s="192"/>
      <c r="N12" s="192"/>
      <c r="O12" s="193"/>
      <c r="P12" s="197"/>
      <c r="Q12" s="198"/>
      <c r="R12" s="198"/>
      <c r="S12" s="198"/>
      <c r="T12" s="199"/>
      <c r="U12" s="203">
        <f>K12-P12</f>
        <v>0</v>
      </c>
      <c r="V12" s="204"/>
      <c r="W12" s="204"/>
      <c r="X12" s="204"/>
      <c r="Y12" s="205"/>
      <c r="Z12" s="209"/>
      <c r="AA12" s="210"/>
      <c r="AB12" s="210"/>
      <c r="AC12" s="210"/>
      <c r="AD12" s="211"/>
    </row>
    <row r="13" spans="1:30" ht="18" customHeight="1" x14ac:dyDescent="0.15">
      <c r="B13" s="183"/>
      <c r="C13" s="179"/>
      <c r="D13" s="180"/>
      <c r="E13" s="180"/>
      <c r="F13" s="180"/>
      <c r="G13" s="180"/>
      <c r="H13" s="180"/>
      <c r="I13" s="180"/>
      <c r="J13" s="181"/>
      <c r="K13" s="194"/>
      <c r="L13" s="195"/>
      <c r="M13" s="195"/>
      <c r="N13" s="195"/>
      <c r="O13" s="196"/>
      <c r="P13" s="200"/>
      <c r="Q13" s="201"/>
      <c r="R13" s="201"/>
      <c r="S13" s="201"/>
      <c r="T13" s="202"/>
      <c r="U13" s="206"/>
      <c r="V13" s="207"/>
      <c r="W13" s="207"/>
      <c r="X13" s="207"/>
      <c r="Y13" s="208"/>
      <c r="Z13" s="212"/>
      <c r="AA13" s="213"/>
      <c r="AB13" s="213"/>
      <c r="AC13" s="213"/>
      <c r="AD13" s="214"/>
    </row>
    <row r="14" spans="1:30" ht="18" customHeight="1" x14ac:dyDescent="0.15">
      <c r="B14" s="182"/>
      <c r="C14" s="176"/>
      <c r="D14" s="177"/>
      <c r="E14" s="177"/>
      <c r="F14" s="177"/>
      <c r="G14" s="177"/>
      <c r="H14" s="177"/>
      <c r="I14" s="177"/>
      <c r="J14" s="178"/>
      <c r="K14" s="191"/>
      <c r="L14" s="192"/>
      <c r="M14" s="192"/>
      <c r="N14" s="192"/>
      <c r="O14" s="193"/>
      <c r="P14" s="197"/>
      <c r="Q14" s="198"/>
      <c r="R14" s="198"/>
      <c r="S14" s="198"/>
      <c r="T14" s="199"/>
      <c r="U14" s="203">
        <f t="shared" ref="U14" si="0">K14-P14</f>
        <v>0</v>
      </c>
      <c r="V14" s="204"/>
      <c r="W14" s="204"/>
      <c r="X14" s="204"/>
      <c r="Y14" s="205"/>
      <c r="Z14" s="209"/>
      <c r="AA14" s="210"/>
      <c r="AB14" s="210"/>
      <c r="AC14" s="210"/>
      <c r="AD14" s="211"/>
    </row>
    <row r="15" spans="1:30" ht="18" customHeight="1" x14ac:dyDescent="0.15">
      <c r="B15" s="183"/>
      <c r="C15" s="179"/>
      <c r="D15" s="180"/>
      <c r="E15" s="180"/>
      <c r="F15" s="180"/>
      <c r="G15" s="180"/>
      <c r="H15" s="180"/>
      <c r="I15" s="180"/>
      <c r="J15" s="181"/>
      <c r="K15" s="194"/>
      <c r="L15" s="195"/>
      <c r="M15" s="195"/>
      <c r="N15" s="195"/>
      <c r="O15" s="196"/>
      <c r="P15" s="200"/>
      <c r="Q15" s="201"/>
      <c r="R15" s="201"/>
      <c r="S15" s="201"/>
      <c r="T15" s="202"/>
      <c r="U15" s="206"/>
      <c r="V15" s="207"/>
      <c r="W15" s="207"/>
      <c r="X15" s="207"/>
      <c r="Y15" s="208"/>
      <c r="Z15" s="212"/>
      <c r="AA15" s="213"/>
      <c r="AB15" s="213"/>
      <c r="AC15" s="213"/>
      <c r="AD15" s="214"/>
    </row>
    <row r="16" spans="1:30" ht="18" customHeight="1" x14ac:dyDescent="0.15">
      <c r="B16" s="182"/>
      <c r="C16" s="176"/>
      <c r="D16" s="177"/>
      <c r="E16" s="177"/>
      <c r="F16" s="177"/>
      <c r="G16" s="177"/>
      <c r="H16" s="177"/>
      <c r="I16" s="177"/>
      <c r="J16" s="178"/>
      <c r="K16" s="191"/>
      <c r="L16" s="192"/>
      <c r="M16" s="192"/>
      <c r="N16" s="192"/>
      <c r="O16" s="193"/>
      <c r="P16" s="197"/>
      <c r="Q16" s="198"/>
      <c r="R16" s="198"/>
      <c r="S16" s="198"/>
      <c r="T16" s="199"/>
      <c r="U16" s="203">
        <f t="shared" ref="U16" si="1">K16-P16</f>
        <v>0</v>
      </c>
      <c r="V16" s="204"/>
      <c r="W16" s="204"/>
      <c r="X16" s="204"/>
      <c r="Y16" s="205"/>
      <c r="Z16" s="209"/>
      <c r="AA16" s="210"/>
      <c r="AB16" s="210"/>
      <c r="AC16" s="210"/>
      <c r="AD16" s="211"/>
    </row>
    <row r="17" spans="2:30" ht="18" customHeight="1" x14ac:dyDescent="0.15">
      <c r="B17" s="183"/>
      <c r="C17" s="179"/>
      <c r="D17" s="180"/>
      <c r="E17" s="180"/>
      <c r="F17" s="180"/>
      <c r="G17" s="180"/>
      <c r="H17" s="180"/>
      <c r="I17" s="180"/>
      <c r="J17" s="181"/>
      <c r="K17" s="194"/>
      <c r="L17" s="195"/>
      <c r="M17" s="195"/>
      <c r="N17" s="195"/>
      <c r="O17" s="196"/>
      <c r="P17" s="200"/>
      <c r="Q17" s="201"/>
      <c r="R17" s="201"/>
      <c r="S17" s="201"/>
      <c r="T17" s="202"/>
      <c r="U17" s="206"/>
      <c r="V17" s="207"/>
      <c r="W17" s="207"/>
      <c r="X17" s="207"/>
      <c r="Y17" s="208"/>
      <c r="Z17" s="212"/>
      <c r="AA17" s="213"/>
      <c r="AB17" s="213"/>
      <c r="AC17" s="213"/>
      <c r="AD17" s="214"/>
    </row>
    <row r="18" spans="2:30" ht="18" customHeight="1" x14ac:dyDescent="0.15">
      <c r="B18" s="182"/>
      <c r="C18" s="176"/>
      <c r="D18" s="177"/>
      <c r="E18" s="177"/>
      <c r="F18" s="177"/>
      <c r="G18" s="177"/>
      <c r="H18" s="177"/>
      <c r="I18" s="177"/>
      <c r="J18" s="178"/>
      <c r="K18" s="191"/>
      <c r="L18" s="192"/>
      <c r="M18" s="192"/>
      <c r="N18" s="192"/>
      <c r="O18" s="193"/>
      <c r="P18" s="197"/>
      <c r="Q18" s="198"/>
      <c r="R18" s="198"/>
      <c r="S18" s="198"/>
      <c r="T18" s="199"/>
      <c r="U18" s="203">
        <f t="shared" ref="U18" si="2">K18-P18</f>
        <v>0</v>
      </c>
      <c r="V18" s="204"/>
      <c r="W18" s="204"/>
      <c r="X18" s="204"/>
      <c r="Y18" s="205"/>
      <c r="Z18" s="209"/>
      <c r="AA18" s="210"/>
      <c r="AB18" s="210"/>
      <c r="AC18" s="210"/>
      <c r="AD18" s="211"/>
    </row>
    <row r="19" spans="2:30" ht="18" customHeight="1" x14ac:dyDescent="0.15">
      <c r="B19" s="183"/>
      <c r="C19" s="179"/>
      <c r="D19" s="180"/>
      <c r="E19" s="180"/>
      <c r="F19" s="180"/>
      <c r="G19" s="180"/>
      <c r="H19" s="180"/>
      <c r="I19" s="180"/>
      <c r="J19" s="181"/>
      <c r="K19" s="194"/>
      <c r="L19" s="195"/>
      <c r="M19" s="195"/>
      <c r="N19" s="195"/>
      <c r="O19" s="196"/>
      <c r="P19" s="200"/>
      <c r="Q19" s="201"/>
      <c r="R19" s="201"/>
      <c r="S19" s="201"/>
      <c r="T19" s="202"/>
      <c r="U19" s="206"/>
      <c r="V19" s="207"/>
      <c r="W19" s="207"/>
      <c r="X19" s="207"/>
      <c r="Y19" s="208"/>
      <c r="Z19" s="212"/>
      <c r="AA19" s="213"/>
      <c r="AB19" s="213"/>
      <c r="AC19" s="213"/>
      <c r="AD19" s="214"/>
    </row>
    <row r="20" spans="2:30" ht="18" customHeight="1" x14ac:dyDescent="0.15">
      <c r="B20" s="184" t="s">
        <v>7</v>
      </c>
      <c r="C20" s="185"/>
      <c r="D20" s="185"/>
      <c r="E20" s="185"/>
      <c r="F20" s="185"/>
      <c r="G20" s="185"/>
      <c r="H20" s="185"/>
      <c r="I20" s="185"/>
      <c r="J20" s="186"/>
      <c r="K20" s="215">
        <f>SUM(K12:O19)</f>
        <v>0</v>
      </c>
      <c r="L20" s="216"/>
      <c r="M20" s="216"/>
      <c r="N20" s="216"/>
      <c r="O20" s="217"/>
      <c r="P20" s="215">
        <f t="shared" ref="P20" si="3">SUM(P12:T19)</f>
        <v>0</v>
      </c>
      <c r="Q20" s="216"/>
      <c r="R20" s="216"/>
      <c r="S20" s="216"/>
      <c r="T20" s="217"/>
      <c r="U20" s="215">
        <f t="shared" ref="U20" si="4">SUM(U12:Y19)</f>
        <v>0</v>
      </c>
      <c r="V20" s="216"/>
      <c r="W20" s="216"/>
      <c r="X20" s="216"/>
      <c r="Y20" s="217"/>
      <c r="Z20" s="209"/>
      <c r="AA20" s="210"/>
      <c r="AB20" s="210"/>
      <c r="AC20" s="210"/>
      <c r="AD20" s="211"/>
    </row>
    <row r="21" spans="2:30" ht="18" customHeight="1" x14ac:dyDescent="0.15">
      <c r="B21" s="187"/>
      <c r="C21" s="188"/>
      <c r="D21" s="188"/>
      <c r="E21" s="188"/>
      <c r="F21" s="188"/>
      <c r="G21" s="188"/>
      <c r="H21" s="188"/>
      <c r="I21" s="188"/>
      <c r="J21" s="189"/>
      <c r="K21" s="218"/>
      <c r="L21" s="219"/>
      <c r="M21" s="219"/>
      <c r="N21" s="219"/>
      <c r="O21" s="220"/>
      <c r="P21" s="218"/>
      <c r="Q21" s="219"/>
      <c r="R21" s="219"/>
      <c r="S21" s="219"/>
      <c r="T21" s="220"/>
      <c r="U21" s="218"/>
      <c r="V21" s="219"/>
      <c r="W21" s="219"/>
      <c r="X21" s="219"/>
      <c r="Y21" s="220"/>
      <c r="Z21" s="212"/>
      <c r="AA21" s="213"/>
      <c r="AB21" s="213"/>
      <c r="AC21" s="213"/>
      <c r="AD21" s="214"/>
    </row>
    <row r="22" spans="2:30" ht="18" customHeight="1" x14ac:dyDescent="0.15">
      <c r="B22" s="2" t="s">
        <v>66</v>
      </c>
      <c r="C22" s="1"/>
      <c r="D22" s="1"/>
      <c r="E22" s="1"/>
      <c r="F22" s="1"/>
      <c r="G22" s="1"/>
      <c r="H22" s="1"/>
      <c r="I22" s="1"/>
      <c r="J22" s="1"/>
      <c r="K22" s="6"/>
      <c r="L22" s="6"/>
      <c r="M22" s="6"/>
      <c r="N22" s="6"/>
      <c r="O22" s="6"/>
      <c r="P22" s="7"/>
      <c r="Q22" s="7"/>
      <c r="R22" s="7"/>
      <c r="S22" s="7"/>
      <c r="T22" s="7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2:30" ht="18" customHeight="1" x14ac:dyDescent="0.15">
      <c r="B23" s="2" t="s">
        <v>53</v>
      </c>
      <c r="C23" s="1"/>
      <c r="D23" s="1"/>
      <c r="E23" s="1"/>
      <c r="F23" s="1"/>
      <c r="G23" s="1"/>
      <c r="H23" s="1"/>
      <c r="I23" s="1"/>
      <c r="J23" s="1"/>
      <c r="K23" s="6"/>
      <c r="L23" s="6"/>
      <c r="M23" s="6"/>
      <c r="N23" s="6"/>
      <c r="O23" s="6"/>
      <c r="P23" s="7"/>
      <c r="Q23" s="7"/>
      <c r="R23" s="7"/>
      <c r="S23" s="7"/>
      <c r="T23" s="7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2:30" x14ac:dyDescent="0.15">
      <c r="B24" t="s">
        <v>14</v>
      </c>
    </row>
    <row r="25" spans="2:30" ht="27.75" customHeight="1" x14ac:dyDescent="0.15">
      <c r="B25" s="5" t="s">
        <v>52</v>
      </c>
      <c r="C25" s="173" t="s">
        <v>58</v>
      </c>
      <c r="D25" s="174"/>
      <c r="E25" s="174"/>
      <c r="F25" s="174"/>
      <c r="G25" s="174"/>
      <c r="H25" s="174"/>
      <c r="I25" s="174"/>
      <c r="J25" s="175"/>
      <c r="K25" s="233" t="s">
        <v>127</v>
      </c>
      <c r="L25" s="234"/>
      <c r="M25" s="234"/>
      <c r="N25" s="234"/>
      <c r="O25" s="234"/>
      <c r="P25" s="234" t="s">
        <v>128</v>
      </c>
      <c r="Q25" s="234"/>
      <c r="R25" s="234"/>
      <c r="S25" s="234"/>
      <c r="T25" s="234"/>
      <c r="U25" s="190" t="s">
        <v>10</v>
      </c>
      <c r="V25" s="190"/>
      <c r="W25" s="190"/>
      <c r="X25" s="190"/>
      <c r="Y25" s="190"/>
      <c r="Z25" s="190" t="s">
        <v>9</v>
      </c>
      <c r="AA25" s="190"/>
      <c r="AB25" s="190"/>
      <c r="AC25" s="190"/>
      <c r="AD25" s="190"/>
    </row>
    <row r="26" spans="2:30" ht="18" customHeight="1" x14ac:dyDescent="0.15">
      <c r="B26" s="182"/>
      <c r="C26" s="176"/>
      <c r="D26" s="177"/>
      <c r="E26" s="177"/>
      <c r="F26" s="177"/>
      <c r="G26" s="177"/>
      <c r="H26" s="177"/>
      <c r="I26" s="177"/>
      <c r="J26" s="178"/>
      <c r="K26" s="191"/>
      <c r="L26" s="192"/>
      <c r="M26" s="192"/>
      <c r="N26" s="192"/>
      <c r="O26" s="193"/>
      <c r="P26" s="197"/>
      <c r="Q26" s="198"/>
      <c r="R26" s="198"/>
      <c r="S26" s="198"/>
      <c r="T26" s="199"/>
      <c r="U26" s="203">
        <f>K26-P26</f>
        <v>0</v>
      </c>
      <c r="V26" s="204"/>
      <c r="W26" s="204"/>
      <c r="X26" s="204"/>
      <c r="Y26" s="205"/>
      <c r="Z26" s="209"/>
      <c r="AA26" s="210"/>
      <c r="AB26" s="210"/>
      <c r="AC26" s="210"/>
      <c r="AD26" s="211"/>
    </row>
    <row r="27" spans="2:30" ht="18" customHeight="1" x14ac:dyDescent="0.15">
      <c r="B27" s="183"/>
      <c r="C27" s="179"/>
      <c r="D27" s="180"/>
      <c r="E27" s="180"/>
      <c r="F27" s="180"/>
      <c r="G27" s="180"/>
      <c r="H27" s="180"/>
      <c r="I27" s="180"/>
      <c r="J27" s="181"/>
      <c r="K27" s="194"/>
      <c r="L27" s="195"/>
      <c r="M27" s="195"/>
      <c r="N27" s="195"/>
      <c r="O27" s="196"/>
      <c r="P27" s="200"/>
      <c r="Q27" s="201"/>
      <c r="R27" s="201"/>
      <c r="S27" s="201"/>
      <c r="T27" s="202"/>
      <c r="U27" s="206"/>
      <c r="V27" s="207"/>
      <c r="W27" s="207"/>
      <c r="X27" s="207"/>
      <c r="Y27" s="208"/>
      <c r="Z27" s="212"/>
      <c r="AA27" s="213"/>
      <c r="AB27" s="213"/>
      <c r="AC27" s="213"/>
      <c r="AD27" s="214"/>
    </row>
    <row r="28" spans="2:30" ht="18" customHeight="1" x14ac:dyDescent="0.15">
      <c r="B28" s="182"/>
      <c r="C28" s="176"/>
      <c r="D28" s="177"/>
      <c r="E28" s="177"/>
      <c r="F28" s="177"/>
      <c r="G28" s="177"/>
      <c r="H28" s="177"/>
      <c r="I28" s="177"/>
      <c r="J28" s="178"/>
      <c r="K28" s="191"/>
      <c r="L28" s="192"/>
      <c r="M28" s="192"/>
      <c r="N28" s="192"/>
      <c r="O28" s="193"/>
      <c r="P28" s="197"/>
      <c r="Q28" s="198"/>
      <c r="R28" s="198"/>
      <c r="S28" s="198"/>
      <c r="T28" s="199"/>
      <c r="U28" s="203">
        <f t="shared" ref="U28" si="5">K28-P28</f>
        <v>0</v>
      </c>
      <c r="V28" s="204"/>
      <c r="W28" s="204"/>
      <c r="X28" s="204"/>
      <c r="Y28" s="205"/>
      <c r="Z28" s="209"/>
      <c r="AA28" s="210"/>
      <c r="AB28" s="210"/>
      <c r="AC28" s="210"/>
      <c r="AD28" s="211"/>
    </row>
    <row r="29" spans="2:30" ht="18" customHeight="1" x14ac:dyDescent="0.15">
      <c r="B29" s="183"/>
      <c r="C29" s="179"/>
      <c r="D29" s="180"/>
      <c r="E29" s="180"/>
      <c r="F29" s="180"/>
      <c r="G29" s="180"/>
      <c r="H29" s="180"/>
      <c r="I29" s="180"/>
      <c r="J29" s="181"/>
      <c r="K29" s="194"/>
      <c r="L29" s="195"/>
      <c r="M29" s="195"/>
      <c r="N29" s="195"/>
      <c r="O29" s="196"/>
      <c r="P29" s="200"/>
      <c r="Q29" s="201"/>
      <c r="R29" s="201"/>
      <c r="S29" s="201"/>
      <c r="T29" s="202"/>
      <c r="U29" s="206"/>
      <c r="V29" s="207"/>
      <c r="W29" s="207"/>
      <c r="X29" s="207"/>
      <c r="Y29" s="208"/>
      <c r="Z29" s="212"/>
      <c r="AA29" s="213"/>
      <c r="AB29" s="213"/>
      <c r="AC29" s="213"/>
      <c r="AD29" s="214"/>
    </row>
    <row r="30" spans="2:30" ht="18" customHeight="1" x14ac:dyDescent="0.15">
      <c r="B30" s="182"/>
      <c r="C30" s="176"/>
      <c r="D30" s="177"/>
      <c r="E30" s="177"/>
      <c r="F30" s="177"/>
      <c r="G30" s="177"/>
      <c r="H30" s="177"/>
      <c r="I30" s="177"/>
      <c r="J30" s="178"/>
      <c r="K30" s="191"/>
      <c r="L30" s="192"/>
      <c r="M30" s="192"/>
      <c r="N30" s="192"/>
      <c r="O30" s="193"/>
      <c r="P30" s="197"/>
      <c r="Q30" s="198"/>
      <c r="R30" s="198"/>
      <c r="S30" s="198"/>
      <c r="T30" s="199"/>
      <c r="U30" s="203">
        <f t="shared" ref="U30" si="6">K30-P30</f>
        <v>0</v>
      </c>
      <c r="V30" s="204"/>
      <c r="W30" s="204"/>
      <c r="X30" s="204"/>
      <c r="Y30" s="205"/>
      <c r="Z30" s="209"/>
      <c r="AA30" s="210"/>
      <c r="AB30" s="210"/>
      <c r="AC30" s="210"/>
      <c r="AD30" s="211"/>
    </row>
    <row r="31" spans="2:30" ht="18" customHeight="1" x14ac:dyDescent="0.15">
      <c r="B31" s="183"/>
      <c r="C31" s="179"/>
      <c r="D31" s="180"/>
      <c r="E31" s="180"/>
      <c r="F31" s="180"/>
      <c r="G31" s="180"/>
      <c r="H31" s="180"/>
      <c r="I31" s="180"/>
      <c r="J31" s="181"/>
      <c r="K31" s="194"/>
      <c r="L31" s="195"/>
      <c r="M31" s="195"/>
      <c r="N31" s="195"/>
      <c r="O31" s="196"/>
      <c r="P31" s="200"/>
      <c r="Q31" s="201"/>
      <c r="R31" s="201"/>
      <c r="S31" s="201"/>
      <c r="T31" s="202"/>
      <c r="U31" s="206"/>
      <c r="V31" s="207"/>
      <c r="W31" s="207"/>
      <c r="X31" s="207"/>
      <c r="Y31" s="208"/>
      <c r="Z31" s="212"/>
      <c r="AA31" s="213"/>
      <c r="AB31" s="213"/>
      <c r="AC31" s="213"/>
      <c r="AD31" s="214"/>
    </row>
    <row r="32" spans="2:30" ht="18" customHeight="1" x14ac:dyDescent="0.15">
      <c r="B32" s="182"/>
      <c r="C32" s="176"/>
      <c r="D32" s="177"/>
      <c r="E32" s="177"/>
      <c r="F32" s="177"/>
      <c r="G32" s="177"/>
      <c r="H32" s="177"/>
      <c r="I32" s="177"/>
      <c r="J32" s="178"/>
      <c r="K32" s="191"/>
      <c r="L32" s="192"/>
      <c r="M32" s="192"/>
      <c r="N32" s="192"/>
      <c r="O32" s="193"/>
      <c r="P32" s="197"/>
      <c r="Q32" s="198"/>
      <c r="R32" s="198"/>
      <c r="S32" s="198"/>
      <c r="T32" s="199"/>
      <c r="U32" s="203">
        <f t="shared" ref="U32" si="7">K32-P32</f>
        <v>0</v>
      </c>
      <c r="V32" s="204"/>
      <c r="W32" s="204"/>
      <c r="X32" s="204"/>
      <c r="Y32" s="205"/>
      <c r="Z32" s="209"/>
      <c r="AA32" s="210"/>
      <c r="AB32" s="210"/>
      <c r="AC32" s="210"/>
      <c r="AD32" s="211"/>
    </row>
    <row r="33" spans="2:30" ht="18" customHeight="1" x14ac:dyDescent="0.15">
      <c r="B33" s="183"/>
      <c r="C33" s="179"/>
      <c r="D33" s="180"/>
      <c r="E33" s="180"/>
      <c r="F33" s="180"/>
      <c r="G33" s="180"/>
      <c r="H33" s="180"/>
      <c r="I33" s="180"/>
      <c r="J33" s="181"/>
      <c r="K33" s="194"/>
      <c r="L33" s="195"/>
      <c r="M33" s="195"/>
      <c r="N33" s="195"/>
      <c r="O33" s="196"/>
      <c r="P33" s="200"/>
      <c r="Q33" s="201"/>
      <c r="R33" s="201"/>
      <c r="S33" s="201"/>
      <c r="T33" s="202"/>
      <c r="U33" s="206"/>
      <c r="V33" s="207"/>
      <c r="W33" s="207"/>
      <c r="X33" s="207"/>
      <c r="Y33" s="208"/>
      <c r="Z33" s="212"/>
      <c r="AA33" s="213"/>
      <c r="AB33" s="213"/>
      <c r="AC33" s="213"/>
      <c r="AD33" s="214"/>
    </row>
    <row r="34" spans="2:30" ht="18" customHeight="1" x14ac:dyDescent="0.15">
      <c r="B34" s="184" t="s">
        <v>7</v>
      </c>
      <c r="C34" s="185"/>
      <c r="D34" s="185"/>
      <c r="E34" s="185"/>
      <c r="F34" s="185"/>
      <c r="G34" s="185"/>
      <c r="H34" s="185"/>
      <c r="I34" s="185"/>
      <c r="J34" s="186"/>
      <c r="K34" s="215">
        <f>SUM(K26:O33)</f>
        <v>0</v>
      </c>
      <c r="L34" s="216"/>
      <c r="M34" s="216"/>
      <c r="N34" s="216"/>
      <c r="O34" s="217"/>
      <c r="P34" s="215">
        <f t="shared" ref="P34" si="8">SUM(P26:T33)</f>
        <v>0</v>
      </c>
      <c r="Q34" s="216"/>
      <c r="R34" s="216"/>
      <c r="S34" s="216"/>
      <c r="T34" s="217"/>
      <c r="U34" s="215">
        <f t="shared" ref="U34" si="9">SUM(U26:Y33)</f>
        <v>0</v>
      </c>
      <c r="V34" s="216"/>
      <c r="W34" s="216"/>
      <c r="X34" s="216"/>
      <c r="Y34" s="217"/>
      <c r="Z34" s="209"/>
      <c r="AA34" s="210"/>
      <c r="AB34" s="210"/>
      <c r="AC34" s="210"/>
      <c r="AD34" s="211"/>
    </row>
    <row r="35" spans="2:30" ht="18" customHeight="1" x14ac:dyDescent="0.15">
      <c r="B35" s="187"/>
      <c r="C35" s="188"/>
      <c r="D35" s="188"/>
      <c r="E35" s="188"/>
      <c r="F35" s="188"/>
      <c r="G35" s="188"/>
      <c r="H35" s="188"/>
      <c r="I35" s="188"/>
      <c r="J35" s="189"/>
      <c r="K35" s="218"/>
      <c r="L35" s="219"/>
      <c r="M35" s="219"/>
      <c r="N35" s="219"/>
      <c r="O35" s="220"/>
      <c r="P35" s="218"/>
      <c r="Q35" s="219"/>
      <c r="R35" s="219"/>
      <c r="S35" s="219"/>
      <c r="T35" s="220"/>
      <c r="U35" s="218"/>
      <c r="V35" s="219"/>
      <c r="W35" s="219"/>
      <c r="X35" s="219"/>
      <c r="Y35" s="220"/>
      <c r="Z35" s="212"/>
      <c r="AA35" s="213"/>
      <c r="AB35" s="213"/>
      <c r="AC35" s="213"/>
      <c r="AD35" s="214"/>
    </row>
    <row r="36" spans="2:30" ht="18" customHeight="1" x14ac:dyDescent="0.15">
      <c r="B36" s="2" t="s">
        <v>66</v>
      </c>
      <c r="C36" s="1"/>
      <c r="D36" s="1"/>
      <c r="E36" s="1"/>
      <c r="F36" s="1"/>
      <c r="G36" s="1"/>
      <c r="H36" s="1"/>
      <c r="I36" s="1"/>
      <c r="J36" s="1"/>
      <c r="K36" s="6"/>
      <c r="L36" s="6"/>
      <c r="M36" s="6"/>
      <c r="N36" s="6"/>
      <c r="O36" s="6"/>
      <c r="P36" s="7"/>
      <c r="Q36" s="7"/>
      <c r="R36" s="7"/>
      <c r="S36" s="7"/>
      <c r="T36" s="7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2:30" ht="18" customHeight="1" x14ac:dyDescent="0.15">
      <c r="B37" s="2" t="s">
        <v>53</v>
      </c>
      <c r="C37" s="1"/>
      <c r="D37" s="1"/>
      <c r="E37" s="1"/>
      <c r="F37" s="1"/>
      <c r="G37" s="1"/>
      <c r="H37" s="1"/>
      <c r="I37" s="1"/>
      <c r="J37" s="1"/>
      <c r="K37" s="6"/>
      <c r="L37" s="6"/>
      <c r="M37" s="6"/>
      <c r="N37" s="6"/>
      <c r="O37" s="6"/>
      <c r="P37" s="7"/>
      <c r="Q37" s="7"/>
      <c r="R37" s="7"/>
      <c r="S37" s="7"/>
      <c r="T37" s="7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9" spans="2:30" x14ac:dyDescent="0.15">
      <c r="B39" s="110" t="s">
        <v>115</v>
      </c>
    </row>
    <row r="40" spans="2:30" ht="25.5" customHeight="1" x14ac:dyDescent="0.15">
      <c r="B40" s="190" t="s">
        <v>3</v>
      </c>
      <c r="C40" s="190"/>
      <c r="D40" s="190"/>
      <c r="E40" s="190"/>
      <c r="F40" s="190"/>
      <c r="G40" s="190"/>
      <c r="H40" s="190" t="s">
        <v>83</v>
      </c>
      <c r="I40" s="190"/>
      <c r="J40" s="190"/>
      <c r="K40" s="190"/>
      <c r="L40" s="230" t="s">
        <v>5</v>
      </c>
      <c r="M40" s="228"/>
      <c r="N40" s="228"/>
      <c r="O40" s="228"/>
      <c r="P40" s="228"/>
      <c r="Q40" s="228"/>
      <c r="R40" s="228"/>
      <c r="S40" s="229"/>
      <c r="T40" s="176" t="s">
        <v>6</v>
      </c>
      <c r="U40" s="177"/>
      <c r="V40" s="177"/>
      <c r="W40" s="178"/>
    </row>
    <row r="41" spans="2:30" ht="51.75" customHeight="1" x14ac:dyDescent="0.15"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73" t="s">
        <v>85</v>
      </c>
      <c r="M41" s="228"/>
      <c r="N41" s="228"/>
      <c r="O41" s="229"/>
      <c r="P41" s="230" t="s">
        <v>84</v>
      </c>
      <c r="Q41" s="228"/>
      <c r="R41" s="228"/>
      <c r="S41" s="229"/>
      <c r="T41" s="179"/>
      <c r="U41" s="180"/>
      <c r="V41" s="180"/>
      <c r="W41" s="181"/>
    </row>
    <row r="42" spans="2:30" ht="39.950000000000003" customHeight="1" x14ac:dyDescent="0.15">
      <c r="B42" s="226" t="s">
        <v>116</v>
      </c>
      <c r="C42" s="227"/>
      <c r="D42" s="227"/>
      <c r="E42" s="227"/>
      <c r="F42" s="227"/>
      <c r="G42" s="227"/>
      <c r="H42" s="224">
        <f>U20</f>
        <v>0</v>
      </c>
      <c r="I42" s="225"/>
      <c r="J42" s="225"/>
      <c r="K42" s="225"/>
      <c r="L42" s="221"/>
      <c r="M42" s="222"/>
      <c r="N42" s="222"/>
      <c r="O42" s="223"/>
      <c r="P42" s="221"/>
      <c r="Q42" s="222"/>
      <c r="R42" s="222"/>
      <c r="S42" s="223"/>
      <c r="T42" s="230"/>
      <c r="U42" s="228"/>
      <c r="V42" s="228"/>
      <c r="W42" s="229"/>
    </row>
    <row r="43" spans="2:30" ht="39.950000000000003" customHeight="1" x14ac:dyDescent="0.15">
      <c r="B43" s="227" t="s">
        <v>117</v>
      </c>
      <c r="C43" s="227"/>
      <c r="D43" s="227"/>
      <c r="E43" s="227"/>
      <c r="F43" s="227"/>
      <c r="G43" s="227"/>
      <c r="H43" s="224">
        <f>U34</f>
        <v>0</v>
      </c>
      <c r="I43" s="225"/>
      <c r="J43" s="225"/>
      <c r="K43" s="225"/>
      <c r="L43" s="221"/>
      <c r="M43" s="222"/>
      <c r="N43" s="222"/>
      <c r="O43" s="223"/>
      <c r="P43" s="221"/>
      <c r="Q43" s="222"/>
      <c r="R43" s="222"/>
      <c r="S43" s="223"/>
      <c r="T43" s="230"/>
      <c r="U43" s="228"/>
      <c r="V43" s="228"/>
      <c r="W43" s="229"/>
    </row>
    <row r="44" spans="2:30" ht="25.5" customHeight="1" x14ac:dyDescent="0.15">
      <c r="B44" s="190" t="s">
        <v>7</v>
      </c>
      <c r="C44" s="190"/>
      <c r="D44" s="190"/>
      <c r="E44" s="190"/>
      <c r="F44" s="190"/>
      <c r="G44" s="190"/>
      <c r="H44" s="224">
        <f>H42+H43</f>
        <v>0</v>
      </c>
      <c r="I44" s="225"/>
      <c r="J44" s="225"/>
      <c r="K44" s="225"/>
      <c r="L44" s="236">
        <f>ROUNDDOWN(H44/2,-3)</f>
        <v>0</v>
      </c>
      <c r="M44" s="237"/>
      <c r="N44" s="237"/>
      <c r="O44" s="238"/>
      <c r="P44" s="236">
        <f>H44-L44</f>
        <v>0</v>
      </c>
      <c r="Q44" s="237"/>
      <c r="R44" s="237"/>
      <c r="S44" s="238"/>
      <c r="T44" s="230"/>
      <c r="U44" s="228"/>
      <c r="V44" s="228"/>
      <c r="W44" s="229"/>
    </row>
    <row r="46" spans="2:30" x14ac:dyDescent="0.15">
      <c r="B46" s="124" t="s">
        <v>119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</row>
    <row r="47" spans="2:30" x14ac:dyDescent="0.15">
      <c r="B47" s="124"/>
      <c r="C47" s="124" t="s">
        <v>16</v>
      </c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</row>
    <row r="48" spans="2:30" x14ac:dyDescent="0.15">
      <c r="B48" s="124"/>
      <c r="C48" s="124" t="s">
        <v>11</v>
      </c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</row>
    <row r="49" spans="2:29" x14ac:dyDescent="0.15">
      <c r="B49" s="124"/>
      <c r="C49" s="124"/>
      <c r="D49" s="124" t="s">
        <v>118</v>
      </c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</row>
    <row r="50" spans="2:29" x14ac:dyDescent="0.15">
      <c r="C50" t="s">
        <v>104</v>
      </c>
    </row>
    <row r="51" spans="2:29" x14ac:dyDescent="0.15">
      <c r="C51" t="s">
        <v>67</v>
      </c>
    </row>
    <row r="52" spans="2:29" x14ac:dyDescent="0.15"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</row>
  </sheetData>
  <mergeCells count="99">
    <mergeCell ref="B34:J35"/>
    <mergeCell ref="Y3:AD3"/>
    <mergeCell ref="B43:G43"/>
    <mergeCell ref="B40:G41"/>
    <mergeCell ref="B44:G44"/>
    <mergeCell ref="H44:K44"/>
    <mergeCell ref="B6:F6"/>
    <mergeCell ref="B7:F7"/>
    <mergeCell ref="G5:S5"/>
    <mergeCell ref="G6:S6"/>
    <mergeCell ref="G7:S7"/>
    <mergeCell ref="T44:W44"/>
    <mergeCell ref="L44:O44"/>
    <mergeCell ref="P44:S44"/>
    <mergeCell ref="K11:O11"/>
    <mergeCell ref="P11:T11"/>
    <mergeCell ref="T42:W42"/>
    <mergeCell ref="T43:W43"/>
    <mergeCell ref="P30:T31"/>
    <mergeCell ref="U30:Y31"/>
    <mergeCell ref="U25:Y25"/>
    <mergeCell ref="Z30:AD31"/>
    <mergeCell ref="Z14:AD15"/>
    <mergeCell ref="A2:AD2"/>
    <mergeCell ref="H42:K42"/>
    <mergeCell ref="L42:O42"/>
    <mergeCell ref="P42:S42"/>
    <mergeCell ref="B5:F5"/>
    <mergeCell ref="B28:B29"/>
    <mergeCell ref="Z28:AD29"/>
    <mergeCell ref="B16:B17"/>
    <mergeCell ref="B18:B19"/>
    <mergeCell ref="B26:B27"/>
    <mergeCell ref="U20:Y21"/>
    <mergeCell ref="Z20:AD21"/>
    <mergeCell ref="K25:O25"/>
    <mergeCell ref="P25:T25"/>
    <mergeCell ref="L43:O43"/>
    <mergeCell ref="H43:K43"/>
    <mergeCell ref="B42:G42"/>
    <mergeCell ref="Z32:AD33"/>
    <mergeCell ref="Z34:AD35"/>
    <mergeCell ref="B32:B33"/>
    <mergeCell ref="P43:S43"/>
    <mergeCell ref="L41:O41"/>
    <mergeCell ref="P41:S41"/>
    <mergeCell ref="L40:S40"/>
    <mergeCell ref="H40:K41"/>
    <mergeCell ref="K34:O35"/>
    <mergeCell ref="P34:T35"/>
    <mergeCell ref="U34:Y35"/>
    <mergeCell ref="C32:J33"/>
    <mergeCell ref="T40:W41"/>
    <mergeCell ref="Z11:AD11"/>
    <mergeCell ref="U12:Y13"/>
    <mergeCell ref="P12:T13"/>
    <mergeCell ref="K12:O13"/>
    <mergeCell ref="Z12:AD13"/>
    <mergeCell ref="U11:Y11"/>
    <mergeCell ref="Z18:AD19"/>
    <mergeCell ref="K20:O21"/>
    <mergeCell ref="P20:T21"/>
    <mergeCell ref="K16:O17"/>
    <mergeCell ref="K32:O33"/>
    <mergeCell ref="P32:T33"/>
    <mergeCell ref="U32:Y33"/>
    <mergeCell ref="K30:O31"/>
    <mergeCell ref="Z25:AD25"/>
    <mergeCell ref="K26:O27"/>
    <mergeCell ref="P26:T27"/>
    <mergeCell ref="U26:Y27"/>
    <mergeCell ref="Z26:AD27"/>
    <mergeCell ref="P16:T17"/>
    <mergeCell ref="U16:Y17"/>
    <mergeCell ref="Z16:AD17"/>
    <mergeCell ref="T5:V7"/>
    <mergeCell ref="W5:Y7"/>
    <mergeCell ref="K28:O29"/>
    <mergeCell ref="P28:T29"/>
    <mergeCell ref="U28:Y29"/>
    <mergeCell ref="K14:O15"/>
    <mergeCell ref="P14:T15"/>
    <mergeCell ref="U14:Y15"/>
    <mergeCell ref="K18:O19"/>
    <mergeCell ref="P18:T19"/>
    <mergeCell ref="U18:Y19"/>
    <mergeCell ref="C11:J11"/>
    <mergeCell ref="C12:J13"/>
    <mergeCell ref="C14:J15"/>
    <mergeCell ref="B30:B31"/>
    <mergeCell ref="C30:J31"/>
    <mergeCell ref="B12:B13"/>
    <mergeCell ref="B14:B15"/>
    <mergeCell ref="C16:J17"/>
    <mergeCell ref="C18:J19"/>
    <mergeCell ref="C28:J29"/>
    <mergeCell ref="B20:J21"/>
    <mergeCell ref="C25:J25"/>
    <mergeCell ref="C26:J27"/>
  </mergeCells>
  <phoneticPr fontId="1"/>
  <dataValidations count="1">
    <dataValidation type="list" allowBlank="1" showInputMessage="1" showErrorMessage="1" sqref="Z26:AD35 Z12:AD21">
      <formula1>"課税事業者のため税抜,免税事業者のため税込"</formula1>
    </dataValidation>
  </dataValidations>
  <pageMargins left="0.70866141732283472" right="0.70866141732283472" top="0.78740157480314965" bottom="0" header="0.31496062992125984" footer="0.31496062992125984"/>
  <pageSetup paperSize="9" scale="82" orientation="portrait" r:id="rId1"/>
  <rowBreaks count="2" manualBreakCount="2">
    <brk id="38" max="30" man="1"/>
    <brk id="52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1"/>
  <sheetViews>
    <sheetView view="pageBreakPreview" topLeftCell="A24" zoomScale="92" zoomScaleNormal="100" zoomScaleSheetLayoutView="92" workbookViewId="0">
      <selection activeCell="AO34" sqref="AO34"/>
    </sheetView>
  </sheetViews>
  <sheetFormatPr defaultRowHeight="13.5" x14ac:dyDescent="0.15"/>
  <cols>
    <col min="1" max="1" width="1.5" customWidth="1"/>
    <col min="2" max="2" width="5" customWidth="1"/>
    <col min="3" max="14" width="3.5" customWidth="1"/>
    <col min="15" max="15" width="6.875" customWidth="1"/>
    <col min="16" max="30" width="3.5" customWidth="1"/>
    <col min="31" max="31" width="6.375" customWidth="1"/>
    <col min="32" max="45" width="3.5" customWidth="1"/>
    <col min="47" max="47" width="12.625" customWidth="1"/>
  </cols>
  <sheetData>
    <row r="1" spans="1:39" x14ac:dyDescent="0.15">
      <c r="B1" s="3" t="s">
        <v>122</v>
      </c>
    </row>
    <row r="2" spans="1:39" ht="17.25" x14ac:dyDescent="0.15">
      <c r="A2" s="253" t="s">
        <v>113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</row>
    <row r="3" spans="1:39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Y3" s="254"/>
      <c r="Z3" s="254"/>
      <c r="AA3" s="254"/>
      <c r="AB3" s="254"/>
      <c r="AC3" s="254"/>
      <c r="AD3" s="254"/>
    </row>
    <row r="4" spans="1:39" x14ac:dyDescent="0.15">
      <c r="B4" t="s">
        <v>15</v>
      </c>
    </row>
    <row r="5" spans="1:39" ht="25.5" customHeight="1" x14ac:dyDescent="0.15">
      <c r="B5" s="232" t="s">
        <v>0</v>
      </c>
      <c r="C5" s="232"/>
      <c r="D5" s="232"/>
      <c r="E5" s="232"/>
      <c r="F5" s="232"/>
      <c r="G5" s="190" t="s">
        <v>76</v>
      </c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 t="s">
        <v>65</v>
      </c>
      <c r="U5" s="190"/>
      <c r="V5" s="190"/>
      <c r="W5" s="190">
        <v>100</v>
      </c>
      <c r="X5" s="190"/>
      <c r="Y5" s="190"/>
    </row>
    <row r="6" spans="1:39" ht="25.5" customHeight="1" x14ac:dyDescent="0.15">
      <c r="B6" s="232" t="s">
        <v>1</v>
      </c>
      <c r="C6" s="232"/>
      <c r="D6" s="232"/>
      <c r="E6" s="232"/>
      <c r="F6" s="232"/>
      <c r="G6" s="190" t="s">
        <v>77</v>
      </c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</row>
    <row r="7" spans="1:39" ht="25.5" customHeight="1" x14ac:dyDescent="0.15">
      <c r="B7" s="232" t="s">
        <v>2</v>
      </c>
      <c r="C7" s="232"/>
      <c r="D7" s="232"/>
      <c r="E7" s="232"/>
      <c r="F7" s="232"/>
      <c r="G7" s="190" t="s">
        <v>78</v>
      </c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</row>
    <row r="9" spans="1:39" x14ac:dyDescent="0.15">
      <c r="B9" t="s">
        <v>129</v>
      </c>
    </row>
    <row r="10" spans="1:39" x14ac:dyDescent="0.15">
      <c r="B10" t="s">
        <v>8</v>
      </c>
    </row>
    <row r="11" spans="1:39" ht="27.75" customHeight="1" x14ac:dyDescent="0.15">
      <c r="B11" s="5" t="s">
        <v>52</v>
      </c>
      <c r="C11" s="173" t="s">
        <v>57</v>
      </c>
      <c r="D11" s="174"/>
      <c r="E11" s="174"/>
      <c r="F11" s="174"/>
      <c r="G11" s="174"/>
      <c r="H11" s="174"/>
      <c r="I11" s="174"/>
      <c r="J11" s="175"/>
      <c r="K11" s="245" t="s">
        <v>127</v>
      </c>
      <c r="L11" s="246"/>
      <c r="M11" s="246"/>
      <c r="N11" s="246"/>
      <c r="O11" s="246"/>
      <c r="P11" s="246" t="s">
        <v>128</v>
      </c>
      <c r="Q11" s="246"/>
      <c r="R11" s="246"/>
      <c r="S11" s="246"/>
      <c r="T11" s="246"/>
      <c r="U11" s="190" t="s">
        <v>13</v>
      </c>
      <c r="V11" s="190"/>
      <c r="W11" s="190"/>
      <c r="X11" s="190"/>
      <c r="Y11" s="190"/>
      <c r="Z11" s="190" t="s">
        <v>6</v>
      </c>
      <c r="AA11" s="190"/>
      <c r="AB11" s="190"/>
      <c r="AC11" s="190"/>
      <c r="AD11" s="190"/>
      <c r="AF11" s="23"/>
      <c r="AG11" s="23"/>
      <c r="AH11" s="23"/>
      <c r="AI11" s="23"/>
      <c r="AJ11" s="23"/>
      <c r="AK11" s="23"/>
      <c r="AL11" s="23"/>
      <c r="AM11" s="23"/>
    </row>
    <row r="12" spans="1:39" ht="18" customHeight="1" x14ac:dyDescent="0.15">
      <c r="B12" s="182">
        <v>1</v>
      </c>
      <c r="C12" s="176" t="s">
        <v>79</v>
      </c>
      <c r="D12" s="177"/>
      <c r="E12" s="177"/>
      <c r="F12" s="177"/>
      <c r="G12" s="177"/>
      <c r="H12" s="177"/>
      <c r="I12" s="177"/>
      <c r="J12" s="178"/>
      <c r="K12" s="191">
        <v>6752222</v>
      </c>
      <c r="L12" s="192"/>
      <c r="M12" s="192"/>
      <c r="N12" s="192"/>
      <c r="O12" s="193"/>
      <c r="P12" s="191">
        <v>6262057</v>
      </c>
      <c r="Q12" s="192"/>
      <c r="R12" s="192"/>
      <c r="S12" s="192"/>
      <c r="T12" s="193"/>
      <c r="U12" s="247">
        <f>K12-P12</f>
        <v>490165</v>
      </c>
      <c r="V12" s="248"/>
      <c r="W12" s="248"/>
      <c r="X12" s="248"/>
      <c r="Y12" s="249"/>
      <c r="Z12" s="209" t="s">
        <v>80</v>
      </c>
      <c r="AA12" s="210"/>
      <c r="AB12" s="210"/>
      <c r="AC12" s="210"/>
      <c r="AD12" s="211"/>
      <c r="AF12" s="164"/>
      <c r="AG12" s="164"/>
      <c r="AH12" s="164"/>
      <c r="AI12" s="164"/>
      <c r="AJ12" s="164"/>
      <c r="AK12" s="164"/>
      <c r="AL12" s="23"/>
      <c r="AM12" s="23"/>
    </row>
    <row r="13" spans="1:39" ht="18" customHeight="1" x14ac:dyDescent="0.15">
      <c r="B13" s="183"/>
      <c r="C13" s="179"/>
      <c r="D13" s="180"/>
      <c r="E13" s="180"/>
      <c r="F13" s="180"/>
      <c r="G13" s="180"/>
      <c r="H13" s="180"/>
      <c r="I13" s="180"/>
      <c r="J13" s="181"/>
      <c r="K13" s="194"/>
      <c r="L13" s="195"/>
      <c r="M13" s="195"/>
      <c r="N13" s="195"/>
      <c r="O13" s="196"/>
      <c r="P13" s="194"/>
      <c r="Q13" s="195"/>
      <c r="R13" s="195"/>
      <c r="S13" s="195"/>
      <c r="T13" s="196"/>
      <c r="U13" s="250"/>
      <c r="V13" s="251"/>
      <c r="W13" s="251"/>
      <c r="X13" s="251"/>
      <c r="Y13" s="252"/>
      <c r="Z13" s="212"/>
      <c r="AA13" s="213"/>
      <c r="AB13" s="213"/>
      <c r="AC13" s="213"/>
      <c r="AD13" s="214"/>
      <c r="AF13" s="164"/>
      <c r="AG13" s="164"/>
      <c r="AH13" s="164"/>
      <c r="AI13" s="164"/>
      <c r="AJ13" s="164"/>
      <c r="AK13" s="164"/>
      <c r="AL13" s="23"/>
      <c r="AM13" s="23"/>
    </row>
    <row r="14" spans="1:39" ht="18" customHeight="1" x14ac:dyDescent="0.15">
      <c r="B14" s="182"/>
      <c r="C14" s="176"/>
      <c r="D14" s="177"/>
      <c r="E14" s="177"/>
      <c r="F14" s="177"/>
      <c r="G14" s="177"/>
      <c r="H14" s="177"/>
      <c r="I14" s="177"/>
      <c r="J14" s="178"/>
      <c r="K14" s="191"/>
      <c r="L14" s="192"/>
      <c r="M14" s="192"/>
      <c r="N14" s="192"/>
      <c r="O14" s="193"/>
      <c r="P14" s="197"/>
      <c r="Q14" s="198"/>
      <c r="R14" s="198"/>
      <c r="S14" s="198"/>
      <c r="T14" s="199"/>
      <c r="U14" s="247"/>
      <c r="V14" s="248"/>
      <c r="W14" s="248"/>
      <c r="X14" s="248"/>
      <c r="Y14" s="249"/>
      <c r="Z14" s="209"/>
      <c r="AA14" s="210"/>
      <c r="AB14" s="210"/>
      <c r="AC14" s="210"/>
      <c r="AD14" s="211"/>
      <c r="AF14" s="164"/>
      <c r="AG14" s="164"/>
      <c r="AH14" s="164"/>
      <c r="AI14" s="164"/>
      <c r="AJ14" s="164"/>
      <c r="AK14" s="164"/>
      <c r="AL14" s="23"/>
      <c r="AM14" s="23"/>
    </row>
    <row r="15" spans="1:39" ht="18" customHeight="1" x14ac:dyDescent="0.15">
      <c r="B15" s="183"/>
      <c r="C15" s="179"/>
      <c r="D15" s="180"/>
      <c r="E15" s="180"/>
      <c r="F15" s="180"/>
      <c r="G15" s="180"/>
      <c r="H15" s="180"/>
      <c r="I15" s="180"/>
      <c r="J15" s="181"/>
      <c r="K15" s="194"/>
      <c r="L15" s="195"/>
      <c r="M15" s="195"/>
      <c r="N15" s="195"/>
      <c r="O15" s="196"/>
      <c r="P15" s="200"/>
      <c r="Q15" s="201"/>
      <c r="R15" s="201"/>
      <c r="S15" s="201"/>
      <c r="T15" s="202"/>
      <c r="U15" s="250"/>
      <c r="V15" s="251"/>
      <c r="W15" s="251"/>
      <c r="X15" s="251"/>
      <c r="Y15" s="252"/>
      <c r="Z15" s="212"/>
      <c r="AA15" s="213"/>
      <c r="AB15" s="213"/>
      <c r="AC15" s="213"/>
      <c r="AD15" s="214"/>
      <c r="AF15" s="164"/>
      <c r="AG15" s="164"/>
      <c r="AH15" s="164"/>
      <c r="AI15" s="164"/>
      <c r="AJ15" s="164"/>
      <c r="AK15" s="164"/>
      <c r="AL15" s="23"/>
      <c r="AM15" s="23"/>
    </row>
    <row r="16" spans="1:39" ht="18" customHeight="1" x14ac:dyDescent="0.15">
      <c r="B16" s="182"/>
      <c r="C16" s="176"/>
      <c r="D16" s="177"/>
      <c r="E16" s="177"/>
      <c r="F16" s="177"/>
      <c r="G16" s="177"/>
      <c r="H16" s="177"/>
      <c r="I16" s="177"/>
      <c r="J16" s="178"/>
      <c r="K16" s="191"/>
      <c r="L16" s="192"/>
      <c r="M16" s="192"/>
      <c r="N16" s="192"/>
      <c r="O16" s="193"/>
      <c r="P16" s="197"/>
      <c r="Q16" s="198"/>
      <c r="R16" s="198"/>
      <c r="S16" s="198"/>
      <c r="T16" s="199"/>
      <c r="U16" s="247"/>
      <c r="V16" s="248"/>
      <c r="W16" s="248"/>
      <c r="X16" s="248"/>
      <c r="Y16" s="249"/>
      <c r="Z16" s="209"/>
      <c r="AA16" s="210"/>
      <c r="AB16" s="210"/>
      <c r="AC16" s="210"/>
      <c r="AD16" s="211"/>
      <c r="AF16" s="164"/>
      <c r="AG16" s="164"/>
      <c r="AH16" s="164"/>
      <c r="AI16" s="164"/>
      <c r="AJ16" s="164"/>
      <c r="AK16" s="164"/>
      <c r="AL16" s="23"/>
      <c r="AM16" s="23"/>
    </row>
    <row r="17" spans="2:47" ht="18" customHeight="1" x14ac:dyDescent="0.15">
      <c r="B17" s="183"/>
      <c r="C17" s="179"/>
      <c r="D17" s="180"/>
      <c r="E17" s="180"/>
      <c r="F17" s="180"/>
      <c r="G17" s="180"/>
      <c r="H17" s="180"/>
      <c r="I17" s="180"/>
      <c r="J17" s="181"/>
      <c r="K17" s="194"/>
      <c r="L17" s="195"/>
      <c r="M17" s="195"/>
      <c r="N17" s="195"/>
      <c r="O17" s="196"/>
      <c r="P17" s="200"/>
      <c r="Q17" s="201"/>
      <c r="R17" s="201"/>
      <c r="S17" s="201"/>
      <c r="T17" s="202"/>
      <c r="U17" s="250"/>
      <c r="V17" s="251"/>
      <c r="W17" s="251"/>
      <c r="X17" s="251"/>
      <c r="Y17" s="252"/>
      <c r="Z17" s="212"/>
      <c r="AA17" s="213"/>
      <c r="AB17" s="213"/>
      <c r="AC17" s="213"/>
      <c r="AD17" s="214"/>
      <c r="AF17" s="164"/>
      <c r="AG17" s="164"/>
      <c r="AH17" s="164"/>
      <c r="AI17" s="164"/>
      <c r="AJ17" s="164"/>
      <c r="AK17" s="164"/>
    </row>
    <row r="18" spans="2:47" ht="18" customHeight="1" x14ac:dyDescent="0.15">
      <c r="B18" s="182"/>
      <c r="C18" s="176"/>
      <c r="D18" s="177"/>
      <c r="E18" s="177"/>
      <c r="F18" s="177"/>
      <c r="G18" s="177"/>
      <c r="H18" s="177"/>
      <c r="I18" s="177"/>
      <c r="J18" s="178"/>
      <c r="K18" s="191"/>
      <c r="L18" s="192"/>
      <c r="M18" s="192"/>
      <c r="N18" s="192"/>
      <c r="O18" s="193"/>
      <c r="P18" s="197"/>
      <c r="Q18" s="198"/>
      <c r="R18" s="198"/>
      <c r="S18" s="198"/>
      <c r="T18" s="199"/>
      <c r="U18" s="247"/>
      <c r="V18" s="248"/>
      <c r="W18" s="248"/>
      <c r="X18" s="248"/>
      <c r="Y18" s="249"/>
      <c r="Z18" s="209"/>
      <c r="AA18" s="210"/>
      <c r="AB18" s="210"/>
      <c r="AC18" s="210"/>
      <c r="AD18" s="211"/>
      <c r="AF18" s="164"/>
      <c r="AG18" s="164"/>
      <c r="AH18" s="164"/>
      <c r="AI18" s="164"/>
      <c r="AJ18" s="164"/>
      <c r="AK18" s="164"/>
    </row>
    <row r="19" spans="2:47" ht="18" customHeight="1" x14ac:dyDescent="0.15">
      <c r="B19" s="183"/>
      <c r="C19" s="179"/>
      <c r="D19" s="180"/>
      <c r="E19" s="180"/>
      <c r="F19" s="180"/>
      <c r="G19" s="180"/>
      <c r="H19" s="180"/>
      <c r="I19" s="180"/>
      <c r="J19" s="181"/>
      <c r="K19" s="194"/>
      <c r="L19" s="195"/>
      <c r="M19" s="195"/>
      <c r="N19" s="195"/>
      <c r="O19" s="196"/>
      <c r="P19" s="200"/>
      <c r="Q19" s="201"/>
      <c r="R19" s="201"/>
      <c r="S19" s="201"/>
      <c r="T19" s="202"/>
      <c r="U19" s="250"/>
      <c r="V19" s="251"/>
      <c r="W19" s="251"/>
      <c r="X19" s="251"/>
      <c r="Y19" s="252"/>
      <c r="Z19" s="212"/>
      <c r="AA19" s="213"/>
      <c r="AB19" s="213"/>
      <c r="AC19" s="213"/>
      <c r="AD19" s="214"/>
      <c r="AF19" s="164"/>
      <c r="AG19" s="164"/>
    </row>
    <row r="20" spans="2:47" ht="18" customHeight="1" x14ac:dyDescent="0.15">
      <c r="B20" s="182"/>
      <c r="C20" s="176" t="s">
        <v>132</v>
      </c>
      <c r="D20" s="177"/>
      <c r="E20" s="177"/>
      <c r="F20" s="177"/>
      <c r="G20" s="177"/>
      <c r="H20" s="177"/>
      <c r="I20" s="177"/>
      <c r="J20" s="178"/>
      <c r="K20" s="191">
        <f>SUM(K12:K19)</f>
        <v>6752222</v>
      </c>
      <c r="L20" s="192"/>
      <c r="M20" s="192"/>
      <c r="N20" s="192"/>
      <c r="O20" s="193"/>
      <c r="P20" s="191">
        <f t="shared" ref="P20" si="0">SUM(P12:P19)</f>
        <v>6262057</v>
      </c>
      <c r="Q20" s="192"/>
      <c r="R20" s="192"/>
      <c r="S20" s="192"/>
      <c r="T20" s="193"/>
      <c r="U20" s="191">
        <f t="shared" ref="U20" si="1">SUM(U12:U19)</f>
        <v>490165</v>
      </c>
      <c r="V20" s="192"/>
      <c r="W20" s="192"/>
      <c r="X20" s="192"/>
      <c r="Y20" s="193"/>
      <c r="Z20" s="209"/>
      <c r="AA20" s="210"/>
      <c r="AB20" s="210"/>
      <c r="AC20" s="210"/>
      <c r="AD20" s="211"/>
      <c r="AF20" s="164"/>
      <c r="AG20" s="164"/>
    </row>
    <row r="21" spans="2:47" ht="18" customHeight="1" x14ac:dyDescent="0.15">
      <c r="B21" s="183"/>
      <c r="C21" s="179"/>
      <c r="D21" s="180"/>
      <c r="E21" s="180"/>
      <c r="F21" s="180"/>
      <c r="G21" s="180"/>
      <c r="H21" s="180"/>
      <c r="I21" s="180"/>
      <c r="J21" s="181"/>
      <c r="K21" s="194"/>
      <c r="L21" s="195"/>
      <c r="M21" s="195"/>
      <c r="N21" s="195"/>
      <c r="O21" s="196"/>
      <c r="P21" s="194"/>
      <c r="Q21" s="195"/>
      <c r="R21" s="195"/>
      <c r="S21" s="195"/>
      <c r="T21" s="196"/>
      <c r="U21" s="194"/>
      <c r="V21" s="195"/>
      <c r="W21" s="195"/>
      <c r="X21" s="195"/>
      <c r="Y21" s="196"/>
      <c r="Z21" s="212"/>
      <c r="AA21" s="213"/>
      <c r="AB21" s="213"/>
      <c r="AC21" s="213"/>
      <c r="AD21" s="214"/>
      <c r="AF21" s="164"/>
      <c r="AG21" s="164"/>
    </row>
    <row r="22" spans="2:47" ht="18" customHeight="1" x14ac:dyDescent="0.15">
      <c r="B22" s="2" t="s">
        <v>66</v>
      </c>
      <c r="C22" s="1"/>
      <c r="D22" s="1"/>
      <c r="E22" s="1"/>
      <c r="F22" s="1"/>
      <c r="G22" s="1"/>
      <c r="H22" s="1"/>
      <c r="I22" s="1"/>
      <c r="J22" s="1"/>
      <c r="K22" s="6"/>
      <c r="L22" s="6"/>
      <c r="M22" s="6"/>
      <c r="N22" s="6"/>
      <c r="O22" s="6"/>
      <c r="P22" s="7"/>
      <c r="Q22" s="7"/>
      <c r="R22" s="7"/>
      <c r="S22" s="7"/>
      <c r="T22" s="7"/>
      <c r="U22" s="1"/>
      <c r="V22" s="1"/>
      <c r="W22" s="1"/>
      <c r="X22" s="1"/>
      <c r="Y22" s="1"/>
      <c r="Z22" s="1"/>
      <c r="AA22" s="1"/>
      <c r="AB22" s="1"/>
      <c r="AC22" s="1"/>
      <c r="AD22" s="1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</row>
    <row r="23" spans="2:47" ht="18" customHeight="1" x14ac:dyDescent="0.15">
      <c r="B23" s="2" t="s">
        <v>53</v>
      </c>
      <c r="C23" s="1"/>
      <c r="D23" s="1"/>
      <c r="E23" s="1"/>
      <c r="F23" s="1"/>
      <c r="G23" s="1"/>
      <c r="H23" s="1"/>
      <c r="I23" s="1"/>
      <c r="J23" s="1"/>
      <c r="K23" s="6"/>
      <c r="L23" s="6"/>
      <c r="M23" s="6"/>
      <c r="N23" s="6"/>
      <c r="O23" s="6"/>
      <c r="P23" s="7"/>
      <c r="Q23" s="7"/>
      <c r="R23" s="7"/>
      <c r="S23" s="7"/>
      <c r="T23" s="7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2:47" x14ac:dyDescent="0.15">
      <c r="B24" t="s">
        <v>14</v>
      </c>
    </row>
    <row r="25" spans="2:47" ht="27.75" customHeight="1" x14ac:dyDescent="0.15">
      <c r="B25" s="5" t="s">
        <v>52</v>
      </c>
      <c r="C25" s="173" t="s">
        <v>57</v>
      </c>
      <c r="D25" s="174"/>
      <c r="E25" s="174"/>
      <c r="F25" s="174"/>
      <c r="G25" s="174"/>
      <c r="H25" s="174"/>
      <c r="I25" s="174"/>
      <c r="J25" s="175"/>
      <c r="K25" s="245" t="s">
        <v>127</v>
      </c>
      <c r="L25" s="246"/>
      <c r="M25" s="246"/>
      <c r="N25" s="246"/>
      <c r="O25" s="246"/>
      <c r="P25" s="246" t="s">
        <v>128</v>
      </c>
      <c r="Q25" s="246"/>
      <c r="R25" s="246"/>
      <c r="S25" s="246"/>
      <c r="T25" s="246"/>
      <c r="U25" s="190" t="s">
        <v>10</v>
      </c>
      <c r="V25" s="190"/>
      <c r="W25" s="190"/>
      <c r="X25" s="190"/>
      <c r="Y25" s="190"/>
      <c r="Z25" s="190" t="s">
        <v>6</v>
      </c>
      <c r="AA25" s="190"/>
      <c r="AB25" s="190"/>
      <c r="AC25" s="190"/>
      <c r="AD25" s="190"/>
      <c r="AT25" s="23"/>
      <c r="AU25" s="23"/>
    </row>
    <row r="26" spans="2:47" ht="18" customHeight="1" x14ac:dyDescent="0.15">
      <c r="B26" s="182">
        <v>1</v>
      </c>
      <c r="C26" s="176" t="s">
        <v>79</v>
      </c>
      <c r="D26" s="177"/>
      <c r="E26" s="177"/>
      <c r="F26" s="177"/>
      <c r="G26" s="177"/>
      <c r="H26" s="177"/>
      <c r="I26" s="177"/>
      <c r="J26" s="178"/>
      <c r="K26" s="191">
        <v>2566822</v>
      </c>
      <c r="L26" s="192"/>
      <c r="M26" s="192"/>
      <c r="N26" s="192"/>
      <c r="O26" s="193"/>
      <c r="P26" s="191">
        <v>2234034</v>
      </c>
      <c r="Q26" s="192"/>
      <c r="R26" s="192"/>
      <c r="S26" s="192"/>
      <c r="T26" s="193"/>
      <c r="U26" s="247">
        <f>K26-P26</f>
        <v>332788</v>
      </c>
      <c r="V26" s="248"/>
      <c r="W26" s="248"/>
      <c r="X26" s="248"/>
      <c r="Y26" s="249"/>
      <c r="Z26" s="209" t="s">
        <v>80</v>
      </c>
      <c r="AA26" s="210"/>
      <c r="AB26" s="210"/>
      <c r="AC26" s="210"/>
      <c r="AD26" s="211"/>
      <c r="AT26" s="23"/>
      <c r="AU26" s="23"/>
    </row>
    <row r="27" spans="2:47" ht="18" customHeight="1" x14ac:dyDescent="0.15">
      <c r="B27" s="183"/>
      <c r="C27" s="179"/>
      <c r="D27" s="180"/>
      <c r="E27" s="180"/>
      <c r="F27" s="180"/>
      <c r="G27" s="180"/>
      <c r="H27" s="180"/>
      <c r="I27" s="180"/>
      <c r="J27" s="181"/>
      <c r="K27" s="194"/>
      <c r="L27" s="195"/>
      <c r="M27" s="195"/>
      <c r="N27" s="195"/>
      <c r="O27" s="196"/>
      <c r="P27" s="194"/>
      <c r="Q27" s="195"/>
      <c r="R27" s="195"/>
      <c r="S27" s="195"/>
      <c r="T27" s="196"/>
      <c r="U27" s="250"/>
      <c r="V27" s="251"/>
      <c r="W27" s="251"/>
      <c r="X27" s="251"/>
      <c r="Y27" s="252"/>
      <c r="Z27" s="212"/>
      <c r="AA27" s="213"/>
      <c r="AB27" s="213"/>
      <c r="AC27" s="213"/>
      <c r="AD27" s="214"/>
      <c r="AT27" s="23"/>
      <c r="AU27" s="23"/>
    </row>
    <row r="28" spans="2:47" ht="18" customHeight="1" x14ac:dyDescent="0.15">
      <c r="B28" s="182"/>
      <c r="C28" s="176"/>
      <c r="D28" s="177"/>
      <c r="E28" s="177"/>
      <c r="F28" s="177"/>
      <c r="G28" s="177"/>
      <c r="H28" s="177"/>
      <c r="I28" s="177"/>
      <c r="J28" s="178"/>
      <c r="K28" s="191"/>
      <c r="L28" s="192"/>
      <c r="M28" s="192"/>
      <c r="N28" s="192"/>
      <c r="O28" s="193"/>
      <c r="P28" s="197"/>
      <c r="Q28" s="198"/>
      <c r="R28" s="198"/>
      <c r="S28" s="198"/>
      <c r="T28" s="199"/>
      <c r="U28" s="176"/>
      <c r="V28" s="177"/>
      <c r="W28" s="177"/>
      <c r="X28" s="177"/>
      <c r="Y28" s="178"/>
      <c r="Z28" s="209"/>
      <c r="AA28" s="210"/>
      <c r="AB28" s="210"/>
      <c r="AC28" s="210"/>
      <c r="AD28" s="211"/>
      <c r="AT28" s="23"/>
      <c r="AU28" s="23"/>
    </row>
    <row r="29" spans="2:47" ht="18" customHeight="1" x14ac:dyDescent="0.15">
      <c r="B29" s="183"/>
      <c r="C29" s="179"/>
      <c r="D29" s="180"/>
      <c r="E29" s="180"/>
      <c r="F29" s="180"/>
      <c r="G29" s="180"/>
      <c r="H29" s="180"/>
      <c r="I29" s="180"/>
      <c r="J29" s="181"/>
      <c r="K29" s="194"/>
      <c r="L29" s="195"/>
      <c r="M29" s="195"/>
      <c r="N29" s="195"/>
      <c r="O29" s="196"/>
      <c r="P29" s="200"/>
      <c r="Q29" s="201"/>
      <c r="R29" s="201"/>
      <c r="S29" s="201"/>
      <c r="T29" s="202"/>
      <c r="U29" s="179"/>
      <c r="V29" s="180"/>
      <c r="W29" s="180"/>
      <c r="X29" s="180"/>
      <c r="Y29" s="181"/>
      <c r="Z29" s="212"/>
      <c r="AA29" s="213"/>
      <c r="AB29" s="213"/>
      <c r="AC29" s="213"/>
      <c r="AD29" s="214"/>
      <c r="AT29" s="23"/>
      <c r="AU29" s="23"/>
    </row>
    <row r="30" spans="2:47" ht="18" customHeight="1" x14ac:dyDescent="0.15">
      <c r="B30" s="182"/>
      <c r="C30" s="176"/>
      <c r="D30" s="177"/>
      <c r="E30" s="177"/>
      <c r="F30" s="177"/>
      <c r="G30" s="177"/>
      <c r="H30" s="177"/>
      <c r="I30" s="177"/>
      <c r="J30" s="178"/>
      <c r="K30" s="191"/>
      <c r="L30" s="192"/>
      <c r="M30" s="192"/>
      <c r="N30" s="192"/>
      <c r="O30" s="193"/>
      <c r="P30" s="197"/>
      <c r="Q30" s="198"/>
      <c r="R30" s="198"/>
      <c r="S30" s="198"/>
      <c r="T30" s="199"/>
      <c r="U30" s="176"/>
      <c r="V30" s="177"/>
      <c r="W30" s="177"/>
      <c r="X30" s="177"/>
      <c r="Y30" s="178"/>
      <c r="Z30" s="209"/>
      <c r="AA30" s="210"/>
      <c r="AB30" s="210"/>
      <c r="AC30" s="210"/>
      <c r="AD30" s="211"/>
      <c r="AT30" s="23"/>
      <c r="AU30" s="23"/>
    </row>
    <row r="31" spans="2:47" ht="18" customHeight="1" x14ac:dyDescent="0.15">
      <c r="B31" s="183"/>
      <c r="C31" s="179"/>
      <c r="D31" s="180"/>
      <c r="E31" s="180"/>
      <c r="F31" s="180"/>
      <c r="G31" s="180"/>
      <c r="H31" s="180"/>
      <c r="I31" s="180"/>
      <c r="J31" s="181"/>
      <c r="K31" s="194"/>
      <c r="L31" s="195"/>
      <c r="M31" s="195"/>
      <c r="N31" s="195"/>
      <c r="O31" s="196"/>
      <c r="P31" s="200"/>
      <c r="Q31" s="201"/>
      <c r="R31" s="201"/>
      <c r="S31" s="201"/>
      <c r="T31" s="202"/>
      <c r="U31" s="179"/>
      <c r="V31" s="180"/>
      <c r="W31" s="180"/>
      <c r="X31" s="180"/>
      <c r="Y31" s="181"/>
      <c r="Z31" s="212"/>
      <c r="AA31" s="213"/>
      <c r="AB31" s="213"/>
      <c r="AC31" s="213"/>
      <c r="AD31" s="214"/>
    </row>
    <row r="32" spans="2:47" ht="18" customHeight="1" x14ac:dyDescent="0.15">
      <c r="B32" s="182"/>
      <c r="C32" s="176"/>
      <c r="D32" s="177"/>
      <c r="E32" s="177"/>
      <c r="F32" s="177"/>
      <c r="G32" s="177"/>
      <c r="H32" s="177"/>
      <c r="I32" s="177"/>
      <c r="J32" s="178"/>
      <c r="K32" s="191"/>
      <c r="L32" s="192"/>
      <c r="M32" s="192"/>
      <c r="N32" s="192"/>
      <c r="O32" s="193"/>
      <c r="P32" s="197"/>
      <c r="Q32" s="198"/>
      <c r="R32" s="198"/>
      <c r="S32" s="198"/>
      <c r="T32" s="199"/>
      <c r="U32" s="176"/>
      <c r="V32" s="177"/>
      <c r="W32" s="177"/>
      <c r="X32" s="177"/>
      <c r="Y32" s="178"/>
      <c r="Z32" s="209"/>
      <c r="AA32" s="210"/>
      <c r="AB32" s="210"/>
      <c r="AC32" s="210"/>
      <c r="AD32" s="211"/>
    </row>
    <row r="33" spans="2:45" ht="18" customHeight="1" x14ac:dyDescent="0.15">
      <c r="B33" s="183"/>
      <c r="C33" s="179"/>
      <c r="D33" s="180"/>
      <c r="E33" s="180"/>
      <c r="F33" s="180"/>
      <c r="G33" s="180"/>
      <c r="H33" s="180"/>
      <c r="I33" s="180"/>
      <c r="J33" s="181"/>
      <c r="K33" s="194"/>
      <c r="L33" s="195"/>
      <c r="M33" s="195"/>
      <c r="N33" s="195"/>
      <c r="O33" s="196"/>
      <c r="P33" s="200"/>
      <c r="Q33" s="201"/>
      <c r="R33" s="201"/>
      <c r="S33" s="201"/>
      <c r="T33" s="202"/>
      <c r="U33" s="179"/>
      <c r="V33" s="180"/>
      <c r="W33" s="180"/>
      <c r="X33" s="180"/>
      <c r="Y33" s="181"/>
      <c r="Z33" s="212"/>
      <c r="AA33" s="213"/>
      <c r="AB33" s="213"/>
      <c r="AC33" s="213"/>
      <c r="AD33" s="21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</row>
    <row r="34" spans="2:45" ht="18" customHeight="1" x14ac:dyDescent="0.15">
      <c r="B34" s="182"/>
      <c r="C34" s="176" t="s">
        <v>132</v>
      </c>
      <c r="D34" s="177"/>
      <c r="E34" s="177"/>
      <c r="F34" s="177"/>
      <c r="G34" s="177"/>
      <c r="H34" s="177"/>
      <c r="I34" s="177"/>
      <c r="J34" s="178"/>
      <c r="K34" s="191">
        <f>SUM(K26:K33)</f>
        <v>2566822</v>
      </c>
      <c r="L34" s="192"/>
      <c r="M34" s="192"/>
      <c r="N34" s="192"/>
      <c r="O34" s="193"/>
      <c r="P34" s="191">
        <f t="shared" ref="P34" si="2">SUM(P26:P33)</f>
        <v>2234034</v>
      </c>
      <c r="Q34" s="192"/>
      <c r="R34" s="192"/>
      <c r="S34" s="192"/>
      <c r="T34" s="193"/>
      <c r="U34" s="191">
        <f t="shared" ref="U34" si="3">SUM(U26:U33)</f>
        <v>332788</v>
      </c>
      <c r="V34" s="192"/>
      <c r="W34" s="192"/>
      <c r="X34" s="192"/>
      <c r="Y34" s="193"/>
      <c r="Z34" s="209"/>
      <c r="AA34" s="210"/>
      <c r="AB34" s="210"/>
      <c r="AC34" s="210"/>
      <c r="AD34" s="211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</row>
    <row r="35" spans="2:45" ht="18" customHeight="1" x14ac:dyDescent="0.15">
      <c r="B35" s="183"/>
      <c r="C35" s="179"/>
      <c r="D35" s="180"/>
      <c r="E35" s="180"/>
      <c r="F35" s="180"/>
      <c r="G35" s="180"/>
      <c r="H35" s="180"/>
      <c r="I35" s="180"/>
      <c r="J35" s="181"/>
      <c r="K35" s="194"/>
      <c r="L35" s="195"/>
      <c r="M35" s="195"/>
      <c r="N35" s="195"/>
      <c r="O35" s="196"/>
      <c r="P35" s="194"/>
      <c r="Q35" s="195"/>
      <c r="R35" s="195"/>
      <c r="S35" s="195"/>
      <c r="T35" s="196"/>
      <c r="U35" s="194"/>
      <c r="V35" s="195"/>
      <c r="W35" s="195"/>
      <c r="X35" s="195"/>
      <c r="Y35" s="196"/>
      <c r="Z35" s="212"/>
      <c r="AA35" s="213"/>
      <c r="AB35" s="213"/>
      <c r="AC35" s="213"/>
      <c r="AD35" s="214"/>
    </row>
    <row r="36" spans="2:45" ht="18" customHeight="1" x14ac:dyDescent="0.15">
      <c r="B36" s="2" t="s">
        <v>66</v>
      </c>
      <c r="C36" s="1"/>
      <c r="D36" s="1"/>
      <c r="E36" s="1"/>
      <c r="F36" s="1"/>
      <c r="G36" s="1"/>
      <c r="H36" s="1"/>
      <c r="I36" s="1"/>
      <c r="J36" s="1"/>
      <c r="K36" s="6"/>
      <c r="L36" s="6"/>
      <c r="M36" s="6"/>
      <c r="N36" s="6"/>
      <c r="O36" s="6"/>
      <c r="P36" s="7"/>
      <c r="Q36" s="7"/>
      <c r="R36" s="7"/>
      <c r="S36" s="7"/>
      <c r="T36" s="7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2:45" ht="18" customHeight="1" x14ac:dyDescent="0.15">
      <c r="B37" s="2" t="s">
        <v>53</v>
      </c>
      <c r="C37" s="1"/>
      <c r="D37" s="1"/>
      <c r="E37" s="1"/>
      <c r="F37" s="1"/>
      <c r="G37" s="1"/>
      <c r="H37" s="1"/>
      <c r="I37" s="1"/>
      <c r="J37" s="1"/>
      <c r="K37" s="6"/>
      <c r="L37" s="6"/>
      <c r="M37" s="6"/>
      <c r="N37" s="6"/>
      <c r="O37" s="6"/>
      <c r="P37" s="7"/>
      <c r="Q37" s="7"/>
      <c r="R37" s="7"/>
      <c r="S37" s="7"/>
      <c r="T37" s="7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9" spans="2:45" x14ac:dyDescent="0.15">
      <c r="B39" t="s">
        <v>131</v>
      </c>
    </row>
    <row r="40" spans="2:45" ht="25.5" customHeight="1" x14ac:dyDescent="0.15">
      <c r="B40" s="190"/>
      <c r="C40" s="190"/>
      <c r="D40" s="190"/>
      <c r="E40" s="190"/>
      <c r="F40" s="190"/>
      <c r="G40" s="190"/>
      <c r="H40" s="190" t="s">
        <v>83</v>
      </c>
      <c r="I40" s="190"/>
      <c r="J40" s="190"/>
      <c r="K40" s="190"/>
      <c r="L40" s="230" t="s">
        <v>5</v>
      </c>
      <c r="M40" s="228"/>
      <c r="N40" s="228"/>
      <c r="O40" s="228"/>
      <c r="P40" s="228"/>
      <c r="Q40" s="228"/>
      <c r="R40" s="228"/>
      <c r="S40" s="229"/>
      <c r="T40" s="176" t="s">
        <v>6</v>
      </c>
      <c r="U40" s="177"/>
      <c r="V40" s="177"/>
      <c r="W40" s="178"/>
    </row>
    <row r="41" spans="2:45" ht="44.45" customHeight="1" x14ac:dyDescent="0.15"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73" t="s">
        <v>150</v>
      </c>
      <c r="M41" s="174"/>
      <c r="N41" s="174"/>
      <c r="O41" s="175"/>
      <c r="P41" s="230" t="s">
        <v>4</v>
      </c>
      <c r="Q41" s="228"/>
      <c r="R41" s="228"/>
      <c r="S41" s="229"/>
      <c r="T41" s="179"/>
      <c r="U41" s="180"/>
      <c r="V41" s="180"/>
      <c r="W41" s="181"/>
      <c r="Z41" s="22" t="s">
        <v>75</v>
      </c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3"/>
      <c r="AO41" s="23"/>
    </row>
    <row r="42" spans="2:45" ht="39.950000000000003" customHeight="1" x14ac:dyDescent="0.15">
      <c r="B42" s="232" t="s">
        <v>116</v>
      </c>
      <c r="C42" s="232"/>
      <c r="D42" s="232"/>
      <c r="E42" s="232"/>
      <c r="F42" s="232"/>
      <c r="G42" s="232"/>
      <c r="H42" s="239">
        <f>U20</f>
        <v>490165</v>
      </c>
      <c r="I42" s="190"/>
      <c r="J42" s="190"/>
      <c r="K42" s="190"/>
      <c r="L42" s="221"/>
      <c r="M42" s="222"/>
      <c r="N42" s="222"/>
      <c r="O42" s="223"/>
      <c r="P42" s="221"/>
      <c r="Q42" s="222"/>
      <c r="R42" s="222"/>
      <c r="S42" s="223"/>
      <c r="T42" s="230"/>
      <c r="U42" s="228"/>
      <c r="V42" s="228"/>
      <c r="W42" s="229"/>
      <c r="Z42" s="244" t="s">
        <v>152</v>
      </c>
      <c r="AA42" s="244"/>
      <c r="AB42" s="244"/>
      <c r="AC42" s="244"/>
      <c r="AD42" s="244"/>
      <c r="AE42" s="244"/>
      <c r="AF42" s="244"/>
      <c r="AG42" s="244"/>
      <c r="AH42" s="244"/>
      <c r="AI42" s="172"/>
      <c r="AJ42" s="172"/>
      <c r="AK42" s="172"/>
      <c r="AL42" s="172"/>
      <c r="AM42" s="172"/>
      <c r="AN42" s="164"/>
      <c r="AO42" s="164"/>
    </row>
    <row r="43" spans="2:45" ht="39.950000000000003" customHeight="1" x14ac:dyDescent="0.15">
      <c r="B43" s="232" t="s">
        <v>117</v>
      </c>
      <c r="C43" s="232"/>
      <c r="D43" s="232"/>
      <c r="E43" s="232"/>
      <c r="F43" s="232"/>
      <c r="G43" s="232"/>
      <c r="H43" s="239">
        <f>U34</f>
        <v>332788</v>
      </c>
      <c r="I43" s="190"/>
      <c r="J43" s="190"/>
      <c r="K43" s="190"/>
      <c r="L43" s="221"/>
      <c r="M43" s="222"/>
      <c r="N43" s="222"/>
      <c r="O43" s="223"/>
      <c r="P43" s="221"/>
      <c r="Q43" s="222"/>
      <c r="R43" s="222"/>
      <c r="S43" s="223"/>
      <c r="T43" s="230"/>
      <c r="U43" s="228"/>
      <c r="V43" s="228"/>
      <c r="W43" s="229"/>
      <c r="Z43" s="244"/>
      <c r="AA43" s="244"/>
      <c r="AB43" s="244"/>
      <c r="AC43" s="244"/>
      <c r="AD43" s="244"/>
      <c r="AE43" s="244"/>
      <c r="AF43" s="244"/>
      <c r="AG43" s="244"/>
      <c r="AH43" s="244"/>
      <c r="AI43" s="172"/>
      <c r="AJ43" s="172"/>
      <c r="AK43" s="172"/>
      <c r="AL43" s="172"/>
      <c r="AM43" s="172"/>
      <c r="AN43" s="164"/>
      <c r="AO43" s="164"/>
    </row>
    <row r="44" spans="2:45" ht="25.5" customHeight="1" x14ac:dyDescent="0.15">
      <c r="B44" s="232" t="s">
        <v>7</v>
      </c>
      <c r="C44" s="232"/>
      <c r="D44" s="232"/>
      <c r="E44" s="232"/>
      <c r="F44" s="232"/>
      <c r="G44" s="232"/>
      <c r="H44" s="239">
        <f>H42+H43</f>
        <v>822953</v>
      </c>
      <c r="I44" s="190"/>
      <c r="J44" s="190"/>
      <c r="K44" s="190"/>
      <c r="L44" s="240">
        <f>ROUNDDOWN(H44/2,-3)</f>
        <v>411000</v>
      </c>
      <c r="M44" s="241"/>
      <c r="N44" s="241"/>
      <c r="O44" s="242"/>
      <c r="P44" s="243">
        <f>H44-L44</f>
        <v>411953</v>
      </c>
      <c r="Q44" s="228"/>
      <c r="R44" s="228"/>
      <c r="S44" s="229"/>
      <c r="T44" s="230"/>
      <c r="U44" s="228"/>
      <c r="V44" s="228"/>
      <c r="W44" s="229"/>
      <c r="Z44" s="244"/>
      <c r="AA44" s="244"/>
      <c r="AB44" s="244"/>
      <c r="AC44" s="244"/>
      <c r="AD44" s="244"/>
      <c r="AE44" s="244"/>
      <c r="AF44" s="244"/>
      <c r="AG44" s="244"/>
      <c r="AH44" s="244"/>
      <c r="AI44" s="172"/>
      <c r="AJ44" s="172"/>
      <c r="AK44" s="172"/>
      <c r="AL44" s="172"/>
      <c r="AM44" s="172"/>
      <c r="AN44" s="164"/>
      <c r="AO44" s="164"/>
    </row>
    <row r="46" spans="2:45" x14ac:dyDescent="0.15">
      <c r="B46" t="s">
        <v>119</v>
      </c>
    </row>
    <row r="47" spans="2:45" x14ac:dyDescent="0.15">
      <c r="C47" t="s">
        <v>16</v>
      </c>
    </row>
    <row r="48" spans="2:45" x14ac:dyDescent="0.15">
      <c r="C48" t="s">
        <v>130</v>
      </c>
    </row>
    <row r="49" spans="3:4" x14ac:dyDescent="0.15">
      <c r="D49" t="s">
        <v>118</v>
      </c>
    </row>
    <row r="50" spans="3:4" x14ac:dyDescent="0.15">
      <c r="C50" t="s">
        <v>104</v>
      </c>
    </row>
    <row r="51" spans="3:4" x14ac:dyDescent="0.15">
      <c r="C51" s="3" t="s">
        <v>67</v>
      </c>
    </row>
  </sheetData>
  <mergeCells count="102">
    <mergeCell ref="B14:B15"/>
    <mergeCell ref="C14:J15"/>
    <mergeCell ref="B20:B21"/>
    <mergeCell ref="C20:J21"/>
    <mergeCell ref="K20:O21"/>
    <mergeCell ref="P20:T21"/>
    <mergeCell ref="U20:Y21"/>
    <mergeCell ref="Z20:AD21"/>
    <mergeCell ref="B18:B19"/>
    <mergeCell ref="C18:J19"/>
    <mergeCell ref="K18:O19"/>
    <mergeCell ref="B12:B13"/>
    <mergeCell ref="C12:J13"/>
    <mergeCell ref="K12:O13"/>
    <mergeCell ref="P12:T13"/>
    <mergeCell ref="U12:Y13"/>
    <mergeCell ref="Z12:AD13"/>
    <mergeCell ref="C11:J11"/>
    <mergeCell ref="K11:O11"/>
    <mergeCell ref="P11:T11"/>
    <mergeCell ref="U11:Y11"/>
    <mergeCell ref="Z11:AD11"/>
    <mergeCell ref="A2:AD2"/>
    <mergeCell ref="Y3:AD3"/>
    <mergeCell ref="B5:F5"/>
    <mergeCell ref="G5:S5"/>
    <mergeCell ref="T5:V7"/>
    <mergeCell ref="W5:Y7"/>
    <mergeCell ref="B6:F6"/>
    <mergeCell ref="G6:S6"/>
    <mergeCell ref="B7:F7"/>
    <mergeCell ref="G7:S7"/>
    <mergeCell ref="P26:T27"/>
    <mergeCell ref="U26:Y27"/>
    <mergeCell ref="P18:T19"/>
    <mergeCell ref="U18:Y19"/>
    <mergeCell ref="Z18:AD19"/>
    <mergeCell ref="Z14:AD15"/>
    <mergeCell ref="U14:Y15"/>
    <mergeCell ref="P14:T15"/>
    <mergeCell ref="K14:O15"/>
    <mergeCell ref="Z16:AD17"/>
    <mergeCell ref="U16:Y17"/>
    <mergeCell ref="P16:T17"/>
    <mergeCell ref="K16:O17"/>
    <mergeCell ref="Z32:AD33"/>
    <mergeCell ref="B30:B31"/>
    <mergeCell ref="C30:J31"/>
    <mergeCell ref="K30:O31"/>
    <mergeCell ref="P30:T31"/>
    <mergeCell ref="U30:Y31"/>
    <mergeCell ref="Z30:AD31"/>
    <mergeCell ref="B16:B17"/>
    <mergeCell ref="C16:J17"/>
    <mergeCell ref="Z26:AD27"/>
    <mergeCell ref="B28:B29"/>
    <mergeCell ref="C28:J29"/>
    <mergeCell ref="K28:O29"/>
    <mergeCell ref="P28:T29"/>
    <mergeCell ref="U28:Y29"/>
    <mergeCell ref="Z28:AD29"/>
    <mergeCell ref="C25:J25"/>
    <mergeCell ref="K25:O25"/>
    <mergeCell ref="P25:T25"/>
    <mergeCell ref="U25:Y25"/>
    <mergeCell ref="Z25:AD25"/>
    <mergeCell ref="B26:B27"/>
    <mergeCell ref="C26:J27"/>
    <mergeCell ref="K26:O27"/>
    <mergeCell ref="C34:J35"/>
    <mergeCell ref="K34:O35"/>
    <mergeCell ref="P34:T35"/>
    <mergeCell ref="U34:Y35"/>
    <mergeCell ref="B32:B33"/>
    <mergeCell ref="C32:J33"/>
    <mergeCell ref="K32:O33"/>
    <mergeCell ref="P32:T33"/>
    <mergeCell ref="U32:Y33"/>
    <mergeCell ref="Z34:AD35"/>
    <mergeCell ref="B44:G44"/>
    <mergeCell ref="H44:K44"/>
    <mergeCell ref="L44:O44"/>
    <mergeCell ref="P44:S44"/>
    <mergeCell ref="T44:W44"/>
    <mergeCell ref="B43:G43"/>
    <mergeCell ref="H43:K43"/>
    <mergeCell ref="L43:O43"/>
    <mergeCell ref="P43:S43"/>
    <mergeCell ref="T43:W43"/>
    <mergeCell ref="B42:G42"/>
    <mergeCell ref="H42:K42"/>
    <mergeCell ref="L42:O42"/>
    <mergeCell ref="P42:S42"/>
    <mergeCell ref="T42:W42"/>
    <mergeCell ref="Z42:AH44"/>
    <mergeCell ref="B40:G41"/>
    <mergeCell ref="H40:K41"/>
    <mergeCell ref="L40:S40"/>
    <mergeCell ref="T40:W41"/>
    <mergeCell ref="L41:O41"/>
    <mergeCell ref="P41:S41"/>
    <mergeCell ref="B34:B35"/>
  </mergeCells>
  <phoneticPr fontId="1"/>
  <dataValidations count="1">
    <dataValidation type="list" allowBlank="1" showInputMessage="1" showErrorMessage="1" sqref="Z12:AD21 Z26:AD35">
      <formula1>"課税事業者のため税抜,免税事業者のため税込"</formula1>
    </dataValidation>
  </dataValidations>
  <pageMargins left="0.70866141732283472" right="0" top="0" bottom="0" header="0.31496062992125984" footer="0.31496062992125984"/>
  <pageSetup paperSize="9" scale="77" orientation="portrait" r:id="rId1"/>
  <rowBreaks count="2" manualBreakCount="2">
    <brk id="23" max="33" man="1"/>
    <brk id="52" max="2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6"/>
  <sheetViews>
    <sheetView topLeftCell="A4" workbookViewId="0">
      <selection activeCell="E4" sqref="E4"/>
    </sheetView>
  </sheetViews>
  <sheetFormatPr defaultRowHeight="13.5" x14ac:dyDescent="0.15"/>
  <cols>
    <col min="1" max="1" width="4.125" customWidth="1"/>
    <col min="2" max="2" width="11.375" customWidth="1"/>
    <col min="3" max="3" width="30.625" customWidth="1"/>
    <col min="4" max="4" width="36.625" customWidth="1"/>
    <col min="5" max="5" width="20" customWidth="1"/>
  </cols>
  <sheetData>
    <row r="2" spans="2:5" ht="17.25" x14ac:dyDescent="0.15">
      <c r="E2" s="17" t="s">
        <v>55</v>
      </c>
    </row>
    <row r="3" spans="2:5" ht="17.25" x14ac:dyDescent="0.15">
      <c r="B3" s="16" t="s">
        <v>54</v>
      </c>
    </row>
    <row r="4" spans="2:5" ht="17.25" x14ac:dyDescent="0.15">
      <c r="B4" s="18" t="s">
        <v>56</v>
      </c>
      <c r="C4" s="19" t="s">
        <v>57</v>
      </c>
      <c r="D4" s="19" t="s">
        <v>2</v>
      </c>
      <c r="E4" s="126" t="s">
        <v>88</v>
      </c>
    </row>
    <row r="5" spans="2:5" ht="30" customHeight="1" x14ac:dyDescent="0.15">
      <c r="B5" s="4">
        <v>1</v>
      </c>
      <c r="C5" s="20"/>
      <c r="D5" s="20"/>
      <c r="E5" s="20"/>
    </row>
    <row r="6" spans="2:5" ht="30" customHeight="1" x14ac:dyDescent="0.15">
      <c r="B6" s="4">
        <v>2</v>
      </c>
      <c r="C6" s="20"/>
      <c r="D6" s="20"/>
      <c r="E6" s="20"/>
    </row>
    <row r="7" spans="2:5" ht="30" customHeight="1" x14ac:dyDescent="0.15">
      <c r="B7" s="4">
        <v>3</v>
      </c>
      <c r="C7" s="20"/>
      <c r="D7" s="20"/>
      <c r="E7" s="20"/>
    </row>
    <row r="8" spans="2:5" ht="30" customHeight="1" x14ac:dyDescent="0.15">
      <c r="B8" s="4">
        <v>4</v>
      </c>
      <c r="C8" s="20"/>
      <c r="D8" s="20"/>
      <c r="E8" s="20"/>
    </row>
    <row r="9" spans="2:5" ht="30" customHeight="1" x14ac:dyDescent="0.15">
      <c r="B9" s="4">
        <v>5</v>
      </c>
      <c r="C9" s="20"/>
      <c r="D9" s="20"/>
      <c r="E9" s="20"/>
    </row>
    <row r="10" spans="2:5" ht="30" customHeight="1" x14ac:dyDescent="0.15">
      <c r="B10" s="4">
        <v>6</v>
      </c>
      <c r="C10" s="20"/>
      <c r="D10" s="20"/>
      <c r="E10" s="20"/>
    </row>
    <row r="11" spans="2:5" ht="30" customHeight="1" x14ac:dyDescent="0.15">
      <c r="B11" s="4">
        <v>7</v>
      </c>
      <c r="C11" s="20"/>
      <c r="D11" s="20"/>
      <c r="E11" s="20"/>
    </row>
    <row r="12" spans="2:5" ht="30" customHeight="1" x14ac:dyDescent="0.15">
      <c r="B12" s="4">
        <v>8</v>
      </c>
      <c r="C12" s="20"/>
      <c r="D12" s="20"/>
      <c r="E12" s="20"/>
    </row>
    <row r="13" spans="2:5" ht="30" customHeight="1" x14ac:dyDescent="0.15">
      <c r="B13" s="4">
        <v>9</v>
      </c>
      <c r="C13" s="20"/>
      <c r="D13" s="20"/>
      <c r="E13" s="20"/>
    </row>
    <row r="14" spans="2:5" ht="30" customHeight="1" x14ac:dyDescent="0.15">
      <c r="B14" s="4">
        <v>10</v>
      </c>
      <c r="C14" s="20"/>
      <c r="D14" s="20"/>
      <c r="E14" s="20"/>
    </row>
    <row r="15" spans="2:5" ht="24.75" customHeight="1" x14ac:dyDescent="0.15">
      <c r="B15" s="21" t="s">
        <v>12</v>
      </c>
    </row>
    <row r="16" spans="2:5" ht="17.25" x14ac:dyDescent="0.15">
      <c r="B16" s="125" t="s">
        <v>120</v>
      </c>
    </row>
  </sheetData>
  <phoneticPr fontId="1"/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tabSelected="1" view="pageBreakPreview" zoomScale="80" zoomScaleNormal="80" zoomScaleSheetLayoutView="80" workbookViewId="0">
      <selection activeCell="H3" sqref="H3:I3"/>
    </sheetView>
  </sheetViews>
  <sheetFormatPr defaultColWidth="9" defaultRowHeight="13.5" x14ac:dyDescent="0.15"/>
  <cols>
    <col min="1" max="1" width="9.875" style="9" customWidth="1"/>
    <col min="2" max="2" width="6.5" style="9" customWidth="1"/>
    <col min="3" max="3" width="7.375" style="9" customWidth="1"/>
    <col min="4" max="4" width="14.5" style="9" customWidth="1"/>
    <col min="5" max="5" width="13.125" style="9" customWidth="1"/>
    <col min="6" max="10" width="15.625" style="9" customWidth="1"/>
    <col min="11" max="16" width="10.125" style="9" customWidth="1"/>
    <col min="17" max="17" width="11.875" style="9" customWidth="1"/>
    <col min="18" max="18" width="13.125" style="9" customWidth="1"/>
    <col min="19" max="19" width="4.5" style="9" customWidth="1"/>
    <col min="20" max="20" width="2.125" style="9" customWidth="1"/>
    <col min="21" max="21" width="4.875" style="9" customWidth="1"/>
    <col min="22" max="16384" width="9" style="9"/>
  </cols>
  <sheetData>
    <row r="1" spans="1:23" ht="18.75" x14ac:dyDescent="0.4">
      <c r="A1" s="64" t="s">
        <v>51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/>
      <c r="S1" s="65"/>
      <c r="T1" s="65"/>
      <c r="U1" s="65"/>
      <c r="V1" s="65"/>
      <c r="W1" s="65"/>
    </row>
    <row r="2" spans="1:23" ht="12.75" customHeight="1" x14ac:dyDescent="0.4">
      <c r="A2" s="64"/>
      <c r="B2" s="64"/>
      <c r="C2" s="64"/>
      <c r="D2" s="127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5"/>
      <c r="R2" s="65"/>
      <c r="S2" s="65"/>
      <c r="T2" s="65"/>
      <c r="U2" s="65"/>
      <c r="V2" s="65"/>
      <c r="W2" s="65"/>
    </row>
    <row r="3" spans="1:23" ht="31.5" customHeight="1" x14ac:dyDescent="0.5">
      <c r="A3" s="64"/>
      <c r="B3" s="317" t="s">
        <v>68</v>
      </c>
      <c r="C3" s="317"/>
      <c r="D3" s="317"/>
      <c r="E3" s="317"/>
      <c r="F3" s="317"/>
      <c r="G3" s="317"/>
      <c r="H3" s="319">
        <f ca="1">SUM(E26,E65)</f>
        <v>0</v>
      </c>
      <c r="I3" s="319"/>
      <c r="J3" s="128" t="s">
        <v>69</v>
      </c>
      <c r="K3" s="65"/>
      <c r="L3" s="64"/>
      <c r="M3" s="64"/>
      <c r="N3" s="332" t="s">
        <v>17</v>
      </c>
      <c r="O3" s="332"/>
      <c r="P3" s="332"/>
      <c r="Q3" s="332"/>
      <c r="R3" s="65"/>
      <c r="S3" s="65"/>
      <c r="T3" s="65"/>
      <c r="U3" s="65"/>
      <c r="V3" s="65"/>
      <c r="W3" s="65"/>
    </row>
    <row r="4" spans="1:23" ht="31.5" customHeight="1" x14ac:dyDescent="0.5">
      <c r="A4" s="64"/>
      <c r="B4" s="318" t="s">
        <v>74</v>
      </c>
      <c r="C4" s="318"/>
      <c r="D4" s="318"/>
      <c r="E4" s="318"/>
      <c r="F4" s="318"/>
      <c r="G4" s="318"/>
      <c r="H4" s="320">
        <v>0</v>
      </c>
      <c r="I4" s="320"/>
      <c r="J4" s="128"/>
      <c r="K4" s="65"/>
      <c r="L4" s="64"/>
      <c r="M4" s="64"/>
      <c r="N4" s="332" t="s">
        <v>59</v>
      </c>
      <c r="O4" s="332"/>
      <c r="P4" s="332"/>
      <c r="Q4" s="332"/>
      <c r="R4" s="65"/>
      <c r="S4" s="65"/>
      <c r="T4" s="65"/>
      <c r="U4" s="65"/>
      <c r="V4" s="65"/>
      <c r="W4" s="65"/>
    </row>
    <row r="5" spans="1:23" ht="31.5" customHeight="1" x14ac:dyDescent="0.5">
      <c r="A5" s="65"/>
      <c r="B5" s="318" t="s">
        <v>81</v>
      </c>
      <c r="C5" s="318"/>
      <c r="D5" s="318"/>
      <c r="E5" s="318"/>
      <c r="F5" s="318"/>
      <c r="G5" s="318"/>
      <c r="H5" s="320">
        <f ca="1">H3-H4</f>
        <v>0</v>
      </c>
      <c r="I5" s="320"/>
      <c r="J5" s="128" t="s">
        <v>82</v>
      </c>
      <c r="K5" s="65"/>
      <c r="L5" s="64"/>
      <c r="M5" s="64"/>
      <c r="N5" s="330" t="s">
        <v>60</v>
      </c>
      <c r="O5" s="331"/>
      <c r="P5" s="331"/>
      <c r="Q5" s="331"/>
      <c r="R5" s="65"/>
      <c r="S5" s="65"/>
      <c r="T5" s="65"/>
      <c r="U5" s="65"/>
      <c r="V5" s="65"/>
      <c r="W5" s="65"/>
    </row>
    <row r="6" spans="1:23" ht="22.5" customHeight="1" x14ac:dyDescent="0.4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5"/>
      <c r="S6" s="65"/>
      <c r="T6" s="65"/>
      <c r="U6" s="65"/>
      <c r="V6" s="65"/>
      <c r="W6" s="65"/>
    </row>
    <row r="7" spans="1:23" ht="20.25" customHeight="1" thickBot="1" x14ac:dyDescent="0.45">
      <c r="A7" s="64" t="s">
        <v>70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5"/>
      <c r="S7" s="65"/>
      <c r="T7" s="65"/>
      <c r="U7" s="65"/>
      <c r="V7" s="65"/>
      <c r="W7" s="65"/>
    </row>
    <row r="8" spans="1:23" ht="20.25" customHeight="1" x14ac:dyDescent="0.4">
      <c r="A8" s="282" t="s">
        <v>97</v>
      </c>
      <c r="B8" s="308" t="s">
        <v>18</v>
      </c>
      <c r="C8" s="309"/>
      <c r="D8" s="310" t="s">
        <v>87</v>
      </c>
      <c r="E8" s="311"/>
      <c r="F8" s="24"/>
      <c r="G8" s="25"/>
      <c r="H8" s="25"/>
      <c r="I8" s="25"/>
      <c r="J8" s="26"/>
      <c r="K8" s="267" t="s">
        <v>89</v>
      </c>
      <c r="L8" s="267"/>
      <c r="M8" s="267"/>
      <c r="N8" s="267" t="s">
        <v>121</v>
      </c>
      <c r="O8" s="267"/>
      <c r="P8" s="267"/>
      <c r="Q8" s="300" t="s">
        <v>123</v>
      </c>
      <c r="R8" s="322"/>
      <c r="S8" s="300" t="s">
        <v>146</v>
      </c>
      <c r="T8" s="321"/>
      <c r="U8" s="322"/>
      <c r="V8" s="300" t="s">
        <v>145</v>
      </c>
      <c r="W8" s="301"/>
    </row>
    <row r="9" spans="1:23" ht="20.25" customHeight="1" x14ac:dyDescent="0.4">
      <c r="A9" s="283"/>
      <c r="B9" s="315" t="s">
        <v>19</v>
      </c>
      <c r="C9" s="316" t="s">
        <v>20</v>
      </c>
      <c r="D9" s="312"/>
      <c r="E9" s="313"/>
      <c r="F9" s="316" t="s">
        <v>21</v>
      </c>
      <c r="G9" s="27" t="s">
        <v>22</v>
      </c>
      <c r="H9" s="28"/>
      <c r="I9" s="29"/>
      <c r="J9" s="316" t="s">
        <v>23</v>
      </c>
      <c r="K9" s="277" t="s">
        <v>24</v>
      </c>
      <c r="L9" s="277" t="s">
        <v>25</v>
      </c>
      <c r="M9" s="293" t="s">
        <v>149</v>
      </c>
      <c r="N9" s="277" t="s">
        <v>24</v>
      </c>
      <c r="O9" s="277" t="s">
        <v>25</v>
      </c>
      <c r="P9" s="293" t="s">
        <v>149</v>
      </c>
      <c r="Q9" s="302"/>
      <c r="R9" s="324"/>
      <c r="S9" s="302"/>
      <c r="T9" s="323"/>
      <c r="U9" s="324"/>
      <c r="V9" s="302"/>
      <c r="W9" s="303"/>
    </row>
    <row r="10" spans="1:23" ht="20.25" customHeight="1" thickBot="1" x14ac:dyDescent="0.45">
      <c r="A10" s="284"/>
      <c r="B10" s="275"/>
      <c r="C10" s="275"/>
      <c r="D10" s="30"/>
      <c r="E10" s="31" t="s">
        <v>26</v>
      </c>
      <c r="F10" s="275"/>
      <c r="G10" s="32" t="s">
        <v>27</v>
      </c>
      <c r="H10" s="33" t="s">
        <v>28</v>
      </c>
      <c r="I10" s="33" t="s">
        <v>29</v>
      </c>
      <c r="J10" s="275"/>
      <c r="K10" s="278"/>
      <c r="L10" s="278"/>
      <c r="M10" s="278"/>
      <c r="N10" s="278"/>
      <c r="O10" s="278"/>
      <c r="P10" s="278"/>
      <c r="Q10" s="34"/>
      <c r="R10" s="31" t="s">
        <v>30</v>
      </c>
      <c r="S10" s="304"/>
      <c r="T10" s="325"/>
      <c r="U10" s="326"/>
      <c r="V10" s="304"/>
      <c r="W10" s="305"/>
    </row>
    <row r="11" spans="1:23" ht="20.25" customHeight="1" x14ac:dyDescent="0.15">
      <c r="A11" s="35" t="s">
        <v>133</v>
      </c>
      <c r="B11" s="36"/>
      <c r="C11" s="37"/>
      <c r="D11" s="38" t="str">
        <f>IF(F11="","",INT(SUM(F11,G11,J11)))</f>
        <v/>
      </c>
      <c r="E11" s="39" t="str">
        <f>IF(D11="","",INT(D11/11))</f>
        <v/>
      </c>
      <c r="F11" s="40"/>
      <c r="G11" s="41" t="str">
        <f>IF(H11="","",SUM(H11:I11))</f>
        <v/>
      </c>
      <c r="H11" s="40"/>
      <c r="I11" s="40"/>
      <c r="J11" s="40"/>
      <c r="K11" s="297">
        <v>1.0129999999999999</v>
      </c>
      <c r="L11" s="297">
        <v>1.1399999999999999</v>
      </c>
      <c r="M11" s="297">
        <v>1.075</v>
      </c>
      <c r="N11" s="297">
        <v>1.101</v>
      </c>
      <c r="O11" s="297">
        <v>1.0840000000000001</v>
      </c>
      <c r="P11" s="297">
        <v>1.081</v>
      </c>
      <c r="Q11" s="42" t="str">
        <f t="shared" ref="Q11:Q17" si="0">IF(C11="","",INT(SUM((F11/HLOOKUP(C11,$K$9:$M$11,3,FALSE)),(G11/HLOOKUP(C11,$N$9:$P$11,3,FALSE)),J11)))</f>
        <v/>
      </c>
      <c r="R11" s="39" t="str">
        <f t="shared" ref="R11:R17" si="1">IF(D11="","",INT(Q11/11))</f>
        <v/>
      </c>
      <c r="S11" s="162">
        <v>1</v>
      </c>
      <c r="T11" s="129" t="s">
        <v>111</v>
      </c>
      <c r="U11" s="166">
        <v>31</v>
      </c>
      <c r="V11" s="119" t="str">
        <f t="shared" ref="V11:V17" si="2">IF(B11="","",IF(B11="課税",(ROUNDDOWN((D11-E11)*S11/U11,0)-ROUNDDOWN((Q11-R11)*S11/U11,0)),(ROUNDDOWN(D11*S11/U11,0)-ROUNDDOWN(Q11*S11/U11,0))))</f>
        <v/>
      </c>
      <c r="W11" s="43" t="str">
        <f t="shared" ref="W11:W17" si="3">IF(B11="","",IF(B11="課税","(税抜き)","(税込み)"))</f>
        <v/>
      </c>
    </row>
    <row r="12" spans="1:23" ht="20.25" customHeight="1" x14ac:dyDescent="0.15">
      <c r="A12" s="35" t="s">
        <v>90</v>
      </c>
      <c r="B12" s="36"/>
      <c r="C12" s="37"/>
      <c r="D12" s="44" t="str">
        <f t="shared" ref="D12:D17" si="4">IF(F12="","",INT(SUM(F12,G12,J12)))</f>
        <v/>
      </c>
      <c r="E12" s="45" t="str">
        <f t="shared" ref="E12:E17" si="5">IF(F12="","",INT(D12/11))</f>
        <v/>
      </c>
      <c r="F12" s="46"/>
      <c r="G12" s="47" t="str">
        <f t="shared" ref="G12:G17" si="6">IF(H12="","",SUM(H12:I12))</f>
        <v/>
      </c>
      <c r="H12" s="46"/>
      <c r="I12" s="46"/>
      <c r="J12" s="46"/>
      <c r="K12" s="298"/>
      <c r="L12" s="298"/>
      <c r="M12" s="298"/>
      <c r="N12" s="298"/>
      <c r="O12" s="298"/>
      <c r="P12" s="298"/>
      <c r="Q12" s="48" t="str">
        <f t="shared" si="0"/>
        <v/>
      </c>
      <c r="R12" s="118" t="str">
        <f t="shared" si="1"/>
        <v/>
      </c>
      <c r="S12" s="130">
        <v>30</v>
      </c>
      <c r="T12" s="129" t="s">
        <v>111</v>
      </c>
      <c r="U12" s="131">
        <v>30</v>
      </c>
      <c r="V12" s="48" t="str">
        <f t="shared" si="2"/>
        <v/>
      </c>
      <c r="W12" s="49" t="str">
        <f t="shared" si="3"/>
        <v/>
      </c>
    </row>
    <row r="13" spans="1:23" ht="20.25" customHeight="1" x14ac:dyDescent="0.15">
      <c r="A13" s="35" t="s">
        <v>91</v>
      </c>
      <c r="B13" s="36"/>
      <c r="C13" s="37"/>
      <c r="D13" s="44" t="str">
        <f t="shared" si="4"/>
        <v/>
      </c>
      <c r="E13" s="45" t="str">
        <f t="shared" si="5"/>
        <v/>
      </c>
      <c r="F13" s="46"/>
      <c r="G13" s="47" t="str">
        <f t="shared" si="6"/>
        <v/>
      </c>
      <c r="H13" s="46"/>
      <c r="I13" s="46"/>
      <c r="J13" s="46"/>
      <c r="K13" s="298"/>
      <c r="L13" s="298"/>
      <c r="M13" s="298"/>
      <c r="N13" s="298"/>
      <c r="O13" s="298"/>
      <c r="P13" s="298"/>
      <c r="Q13" s="48" t="str">
        <f t="shared" si="0"/>
        <v/>
      </c>
      <c r="R13" s="118" t="str">
        <f t="shared" si="1"/>
        <v/>
      </c>
      <c r="S13" s="130">
        <v>31</v>
      </c>
      <c r="T13" s="129" t="s">
        <v>111</v>
      </c>
      <c r="U13" s="129">
        <v>31</v>
      </c>
      <c r="V13" s="48" t="str">
        <f t="shared" si="2"/>
        <v/>
      </c>
      <c r="W13" s="49" t="str">
        <f t="shared" si="3"/>
        <v/>
      </c>
    </row>
    <row r="14" spans="1:23" ht="20.25" customHeight="1" x14ac:dyDescent="0.15">
      <c r="A14" s="35" t="s">
        <v>92</v>
      </c>
      <c r="B14" s="36"/>
      <c r="C14" s="37"/>
      <c r="D14" s="44" t="str">
        <f t="shared" si="4"/>
        <v/>
      </c>
      <c r="E14" s="45" t="str">
        <f t="shared" si="5"/>
        <v/>
      </c>
      <c r="F14" s="46"/>
      <c r="G14" s="47" t="str">
        <f t="shared" si="6"/>
        <v/>
      </c>
      <c r="H14" s="46"/>
      <c r="I14" s="46"/>
      <c r="J14" s="46"/>
      <c r="K14" s="298"/>
      <c r="L14" s="298"/>
      <c r="M14" s="298"/>
      <c r="N14" s="298"/>
      <c r="O14" s="298"/>
      <c r="P14" s="298"/>
      <c r="Q14" s="48" t="str">
        <f t="shared" si="0"/>
        <v/>
      </c>
      <c r="R14" s="118" t="str">
        <f t="shared" si="1"/>
        <v/>
      </c>
      <c r="S14" s="130">
        <v>30</v>
      </c>
      <c r="T14" s="129" t="s">
        <v>111</v>
      </c>
      <c r="U14" s="129">
        <v>30</v>
      </c>
      <c r="V14" s="48" t="str">
        <f t="shared" si="2"/>
        <v/>
      </c>
      <c r="W14" s="49" t="str">
        <f t="shared" si="3"/>
        <v/>
      </c>
    </row>
    <row r="15" spans="1:23" ht="20.25" customHeight="1" x14ac:dyDescent="0.15">
      <c r="A15" s="35" t="s">
        <v>93</v>
      </c>
      <c r="B15" s="36"/>
      <c r="C15" s="37"/>
      <c r="D15" s="44" t="str">
        <f t="shared" si="4"/>
        <v/>
      </c>
      <c r="E15" s="45" t="str">
        <f t="shared" si="5"/>
        <v/>
      </c>
      <c r="F15" s="46"/>
      <c r="G15" s="47" t="str">
        <f t="shared" si="6"/>
        <v/>
      </c>
      <c r="H15" s="46"/>
      <c r="I15" s="46"/>
      <c r="J15" s="46"/>
      <c r="K15" s="298"/>
      <c r="L15" s="298"/>
      <c r="M15" s="298"/>
      <c r="N15" s="298"/>
      <c r="O15" s="298"/>
      <c r="P15" s="298"/>
      <c r="Q15" s="48" t="str">
        <f t="shared" si="0"/>
        <v/>
      </c>
      <c r="R15" s="118" t="str">
        <f t="shared" si="1"/>
        <v/>
      </c>
      <c r="S15" s="130">
        <v>31</v>
      </c>
      <c r="T15" s="129" t="s">
        <v>111</v>
      </c>
      <c r="U15" s="129">
        <v>31</v>
      </c>
      <c r="V15" s="48" t="str">
        <f t="shared" si="2"/>
        <v/>
      </c>
      <c r="W15" s="49" t="str">
        <f t="shared" si="3"/>
        <v/>
      </c>
    </row>
    <row r="16" spans="1:23" ht="20.25" customHeight="1" x14ac:dyDescent="0.15">
      <c r="A16" s="35" t="s">
        <v>134</v>
      </c>
      <c r="B16" s="36"/>
      <c r="C16" s="37"/>
      <c r="D16" s="44" t="str">
        <f t="shared" si="4"/>
        <v/>
      </c>
      <c r="E16" s="45" t="str">
        <f t="shared" si="5"/>
        <v/>
      </c>
      <c r="F16" s="46"/>
      <c r="G16" s="47" t="str">
        <f t="shared" si="6"/>
        <v/>
      </c>
      <c r="H16" s="46"/>
      <c r="I16" s="46"/>
      <c r="J16" s="46"/>
      <c r="K16" s="298"/>
      <c r="L16" s="298"/>
      <c r="M16" s="298"/>
      <c r="N16" s="298"/>
      <c r="O16" s="298"/>
      <c r="P16" s="298"/>
      <c r="Q16" s="48" t="str">
        <f t="shared" si="0"/>
        <v/>
      </c>
      <c r="R16" s="118" t="str">
        <f t="shared" si="1"/>
        <v/>
      </c>
      <c r="S16" s="130">
        <v>31</v>
      </c>
      <c r="T16" s="129" t="s">
        <v>111</v>
      </c>
      <c r="U16" s="129">
        <v>31</v>
      </c>
      <c r="V16" s="48" t="str">
        <f t="shared" si="2"/>
        <v/>
      </c>
      <c r="W16" s="49" t="str">
        <f t="shared" si="3"/>
        <v/>
      </c>
    </row>
    <row r="17" spans="1:23" ht="20.25" customHeight="1" thickBot="1" x14ac:dyDescent="0.2">
      <c r="A17" s="35" t="s">
        <v>110</v>
      </c>
      <c r="B17" s="36"/>
      <c r="C17" s="37"/>
      <c r="D17" s="50" t="str">
        <f t="shared" si="4"/>
        <v/>
      </c>
      <c r="E17" s="51" t="str">
        <f t="shared" si="5"/>
        <v/>
      </c>
      <c r="F17" s="52"/>
      <c r="G17" s="53" t="str">
        <f t="shared" si="6"/>
        <v/>
      </c>
      <c r="H17" s="52"/>
      <c r="I17" s="52"/>
      <c r="J17" s="52"/>
      <c r="K17" s="314"/>
      <c r="L17" s="314"/>
      <c r="M17" s="314"/>
      <c r="N17" s="314"/>
      <c r="O17" s="314"/>
      <c r="P17" s="314"/>
      <c r="Q17" s="48" t="str">
        <f t="shared" si="0"/>
        <v/>
      </c>
      <c r="R17" s="51" t="str">
        <f t="shared" si="1"/>
        <v/>
      </c>
      <c r="S17" s="163">
        <v>29</v>
      </c>
      <c r="T17" s="129" t="s">
        <v>111</v>
      </c>
      <c r="U17" s="165">
        <v>30</v>
      </c>
      <c r="V17" s="120" t="str">
        <f t="shared" si="2"/>
        <v/>
      </c>
      <c r="W17" s="54" t="str">
        <f t="shared" si="3"/>
        <v/>
      </c>
    </row>
    <row r="18" spans="1:23" ht="20.25" customHeight="1" thickBot="1" x14ac:dyDescent="0.45">
      <c r="A18" s="306" t="s">
        <v>147</v>
      </c>
      <c r="B18" s="307"/>
      <c r="C18" s="307"/>
      <c r="D18" s="55" t="str">
        <f>IF(E11="","",ROUNDDOWN(D11*S11/U11,0)+ROUNDDOWN(D12*S12/U12,0)+ROUNDDOWN(D13*S13/U13,0)+ROUNDDOWN(D14*S14/U14,0)+ROUNDDOWN(D15*S15/U15,0)+ROUNDDOWN(D16*S16/U16,0)+ROUNDDOWN(D17*S17/U17,0))</f>
        <v/>
      </c>
      <c r="E18" s="171" t="s">
        <v>105</v>
      </c>
      <c r="F18" s="171" t="s">
        <v>105</v>
      </c>
      <c r="G18" s="171" t="s">
        <v>105</v>
      </c>
      <c r="H18" s="171" t="s">
        <v>105</v>
      </c>
      <c r="I18" s="171" t="s">
        <v>105</v>
      </c>
      <c r="J18" s="171" t="s">
        <v>105</v>
      </c>
      <c r="K18" s="56" t="s">
        <v>105</v>
      </c>
      <c r="L18" s="56" t="s">
        <v>105</v>
      </c>
      <c r="M18" s="56" t="s">
        <v>105</v>
      </c>
      <c r="N18" s="56" t="s">
        <v>105</v>
      </c>
      <c r="O18" s="56" t="s">
        <v>105</v>
      </c>
      <c r="P18" s="56" t="s">
        <v>105</v>
      </c>
      <c r="Q18" s="57" t="str">
        <f>IF(Q11="","",ROUNDDOWN(Q11*S11/U11,0)+ROUNDDOWN(Q12*S12/U12,0)+ROUNDDOWN(Q13*S13/U13,0)+ROUNDDOWN(Q14*S14/U14,0)+ROUNDDOWN(Q15*S15/U15,0)+ROUNDDOWN(Q16*S16/U16,0)+ROUNDDOWN(Q17*S17/U17,0))</f>
        <v/>
      </c>
      <c r="R18" s="171" t="s">
        <v>105</v>
      </c>
      <c r="S18" s="327" t="s">
        <v>112</v>
      </c>
      <c r="T18" s="328"/>
      <c r="U18" s="329"/>
      <c r="V18" s="58" t="str">
        <f>IF(D18="","",SUM(V11:V17))</f>
        <v/>
      </c>
      <c r="W18" s="59" t="str">
        <f>IF(B17="","",IF(B17="課税","(税抜き)","(税込み)"))</f>
        <v/>
      </c>
    </row>
    <row r="19" spans="1:23" ht="20.25" customHeight="1" thickBot="1" x14ac:dyDescent="0.45">
      <c r="A19" s="274" t="s">
        <v>148</v>
      </c>
      <c r="B19" s="275"/>
      <c r="C19" s="275"/>
      <c r="D19" s="60" t="str">
        <f>IF(E11="","",ROUNDDOWN((D11-E11)*S11/U11,0)+ROUNDDOWN((D12-E12)*S12/U12,0)+ROUNDDOWN((D13-E13)*S13/U13,0)+ROUNDDOWN((D14-E14)*S14/U14,0)+ROUNDDOWN((D15-E15)*S15/U15,0)+ROUNDDOWN((D16-E16)*S16/U16,0)+ROUNDDOWN((D17-E17)*S17/U17,0))</f>
        <v/>
      </c>
      <c r="E19" s="61" t="s">
        <v>105</v>
      </c>
      <c r="F19" s="61" t="s">
        <v>33</v>
      </c>
      <c r="G19" s="61" t="s">
        <v>33</v>
      </c>
      <c r="H19" s="61" t="s">
        <v>33</v>
      </c>
      <c r="I19" s="61" t="s">
        <v>33</v>
      </c>
      <c r="J19" s="61" t="s">
        <v>33</v>
      </c>
      <c r="K19" s="61" t="s">
        <v>33</v>
      </c>
      <c r="L19" s="61" t="s">
        <v>33</v>
      </c>
      <c r="M19" s="61" t="s">
        <v>33</v>
      </c>
      <c r="N19" s="61" t="s">
        <v>33</v>
      </c>
      <c r="O19" s="61" t="s">
        <v>33</v>
      </c>
      <c r="P19" s="61" t="s">
        <v>33</v>
      </c>
      <c r="Q19" s="60" t="str">
        <f>IF(Q11="","",ROUNDDOWN((Q11-R11)*S11/U11,0)+ROUNDDOWN((Q12-R12)*S12/U12,0)+ROUNDDOWN((Q13-R13)*S13/U13,0)+ROUNDDOWN((Q14-R14)*S14/U14,0)+ROUNDDOWN((Q15-R15)*S15/U15,0)+ROUNDDOWN((Q16-R16)*S16/U16,0)+ROUNDDOWN((Q17-R17)*S17/U17,0))</f>
        <v/>
      </c>
      <c r="R19" s="62" t="s">
        <v>105</v>
      </c>
      <c r="S19" s="114"/>
      <c r="T19" s="116"/>
      <c r="U19" s="63"/>
      <c r="V19" s="65"/>
      <c r="W19" s="65"/>
    </row>
    <row r="20" spans="1:23" ht="20.25" customHeight="1" x14ac:dyDescent="0.4">
      <c r="A20" s="64" t="s">
        <v>34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5"/>
      <c r="S20" s="65"/>
      <c r="T20" s="65"/>
      <c r="U20" s="65"/>
      <c r="V20" s="65"/>
      <c r="W20" s="65"/>
    </row>
    <row r="21" spans="1:23" ht="20.25" customHeight="1" x14ac:dyDescent="0.4">
      <c r="A21" s="64" t="s">
        <v>35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S21" s="65"/>
      <c r="T21" s="65"/>
      <c r="U21" s="65"/>
      <c r="V21" s="65"/>
      <c r="W21" s="65"/>
    </row>
    <row r="22" spans="1:23" ht="20.25" customHeight="1" x14ac:dyDescent="0.4">
      <c r="A22" s="64" t="s">
        <v>71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5"/>
      <c r="S22" s="65"/>
      <c r="T22" s="65"/>
      <c r="U22" s="65"/>
      <c r="V22" s="65"/>
      <c r="W22" s="65"/>
    </row>
    <row r="23" spans="1:23" ht="11.25" customHeight="1" x14ac:dyDescent="0.4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5"/>
      <c r="S23" s="65"/>
      <c r="T23" s="65"/>
      <c r="U23" s="65"/>
      <c r="V23" s="65"/>
      <c r="W23" s="65"/>
    </row>
    <row r="24" spans="1:23" ht="26.25" customHeight="1" x14ac:dyDescent="0.5">
      <c r="A24" s="64"/>
      <c r="B24" s="64"/>
      <c r="C24" s="65"/>
      <c r="D24" s="66" t="s">
        <v>95</v>
      </c>
      <c r="E24" s="66"/>
      <c r="F24" s="66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5"/>
      <c r="S24" s="65"/>
      <c r="T24" s="65"/>
      <c r="U24" s="65"/>
      <c r="V24" s="65"/>
      <c r="W24" s="65"/>
    </row>
    <row r="25" spans="1:23" ht="26.25" customHeight="1" x14ac:dyDescent="0.5">
      <c r="A25" s="64"/>
      <c r="B25" s="64"/>
      <c r="C25" s="65"/>
      <c r="D25" s="67" t="s">
        <v>36</v>
      </c>
      <c r="E25" s="68" t="str">
        <f>IF(B11="","",B11)</f>
        <v/>
      </c>
      <c r="F25" s="69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5"/>
      <c r="S25" s="65"/>
      <c r="T25" s="65"/>
      <c r="U25" s="65"/>
      <c r="V25" s="65"/>
      <c r="W25" s="65"/>
    </row>
    <row r="26" spans="1:23" ht="26.25" customHeight="1" x14ac:dyDescent="0.5">
      <c r="A26" s="64"/>
      <c r="B26" s="64"/>
      <c r="C26" s="65"/>
      <c r="D26" s="70" t="s">
        <v>37</v>
      </c>
      <c r="E26" s="71" t="str">
        <f>IF(V18="","",V18)</f>
        <v/>
      </c>
      <c r="F26" s="69" t="str">
        <f>IF(E25="","",IF(E25="課税","（税抜き）","（税込み）"))</f>
        <v/>
      </c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5"/>
      <c r="S26" s="65"/>
      <c r="T26" s="65"/>
      <c r="U26" s="65"/>
      <c r="V26" s="65"/>
      <c r="W26" s="65"/>
    </row>
    <row r="27" spans="1:23" ht="20.25" customHeight="1" x14ac:dyDescent="0.4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5"/>
      <c r="S27" s="65"/>
      <c r="T27" s="65"/>
      <c r="U27" s="65"/>
      <c r="V27" s="65"/>
      <c r="W27" s="65"/>
    </row>
    <row r="28" spans="1:23" ht="19.5" customHeight="1" thickBot="1" x14ac:dyDescent="0.45">
      <c r="A28" s="64" t="s">
        <v>72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5"/>
      <c r="S28" s="65"/>
      <c r="T28" s="65"/>
      <c r="U28" s="65"/>
      <c r="V28" s="65"/>
      <c r="W28" s="65"/>
    </row>
    <row r="29" spans="1:23" ht="19.5" customHeight="1" x14ac:dyDescent="0.4">
      <c r="A29" s="282" t="s">
        <v>97</v>
      </c>
      <c r="B29" s="285" t="s">
        <v>18</v>
      </c>
      <c r="C29" s="256"/>
      <c r="D29" s="286"/>
      <c r="E29" s="121" t="s">
        <v>73</v>
      </c>
      <c r="F29" s="73"/>
      <c r="G29" s="73"/>
      <c r="H29" s="25"/>
      <c r="I29" s="25"/>
      <c r="J29" s="25"/>
      <c r="K29" s="25"/>
      <c r="L29" s="74"/>
      <c r="M29" s="267" t="s">
        <v>38</v>
      </c>
      <c r="N29" s="267"/>
      <c r="O29" s="267"/>
      <c r="P29" s="291" t="s">
        <v>126</v>
      </c>
      <c r="Q29" s="291"/>
      <c r="R29" s="292"/>
      <c r="S29" s="113"/>
      <c r="T29" s="65"/>
      <c r="U29" s="65"/>
      <c r="V29" s="65"/>
      <c r="W29" s="65"/>
    </row>
    <row r="30" spans="1:23" ht="19.5" customHeight="1" x14ac:dyDescent="0.15">
      <c r="A30" s="283"/>
      <c r="B30" s="287"/>
      <c r="C30" s="258"/>
      <c r="D30" s="288"/>
      <c r="E30" s="111" t="s">
        <v>39</v>
      </c>
      <c r="F30" s="112"/>
      <c r="G30" s="75" t="s">
        <v>40</v>
      </c>
      <c r="H30" s="76"/>
      <c r="I30" s="75" t="s">
        <v>41</v>
      </c>
      <c r="J30" s="77"/>
      <c r="K30" s="75" t="s">
        <v>42</v>
      </c>
      <c r="L30" s="78"/>
      <c r="M30" s="277" t="s">
        <v>43</v>
      </c>
      <c r="N30" s="277" t="s">
        <v>44</v>
      </c>
      <c r="O30" s="277" t="s">
        <v>45</v>
      </c>
      <c r="P30" s="293"/>
      <c r="Q30" s="293"/>
      <c r="R30" s="294"/>
      <c r="S30" s="113"/>
      <c r="T30" s="65"/>
      <c r="U30" s="65"/>
      <c r="V30" s="65"/>
      <c r="W30" s="65"/>
    </row>
    <row r="31" spans="1:23" ht="19.5" customHeight="1" thickBot="1" x14ac:dyDescent="0.2">
      <c r="A31" s="284"/>
      <c r="B31" s="289"/>
      <c r="C31" s="260"/>
      <c r="D31" s="290"/>
      <c r="E31" s="79"/>
      <c r="F31" s="31" t="s">
        <v>46</v>
      </c>
      <c r="G31" s="122"/>
      <c r="H31" s="31" t="s">
        <v>47</v>
      </c>
      <c r="I31" s="79"/>
      <c r="J31" s="31" t="s">
        <v>47</v>
      </c>
      <c r="K31" s="81"/>
      <c r="L31" s="31" t="s">
        <v>47</v>
      </c>
      <c r="M31" s="278"/>
      <c r="N31" s="278"/>
      <c r="O31" s="278"/>
      <c r="P31" s="295"/>
      <c r="Q31" s="295"/>
      <c r="R31" s="296"/>
      <c r="S31" s="113"/>
      <c r="T31" s="65"/>
      <c r="U31" s="65"/>
      <c r="V31" s="65"/>
      <c r="W31" s="65"/>
    </row>
    <row r="32" spans="1:23" ht="19.5" customHeight="1" x14ac:dyDescent="0.15">
      <c r="A32" s="257" t="s">
        <v>135</v>
      </c>
      <c r="B32" s="279"/>
      <c r="C32" s="132" t="s">
        <v>86</v>
      </c>
      <c r="D32" s="82" t="s">
        <v>48</v>
      </c>
      <c r="E32" s="83" t="str">
        <f>IF($B$32="","",SUM(G32,I32,K32))</f>
        <v/>
      </c>
      <c r="F32" s="84" t="str">
        <f>IF(B32="","",SUM(H32,J32,L32))</f>
        <v/>
      </c>
      <c r="G32" s="85"/>
      <c r="H32" s="86" t="str">
        <f>IF(B32="","",INT(G32/11))</f>
        <v/>
      </c>
      <c r="I32" s="85"/>
      <c r="J32" s="86" t="str">
        <f>IF(B32="","",INT(I32/11))</f>
        <v/>
      </c>
      <c r="K32" s="85"/>
      <c r="L32" s="84" t="str">
        <f>IF(B32="","",INT(K32/11))</f>
        <v/>
      </c>
      <c r="M32" s="297">
        <v>1.151</v>
      </c>
      <c r="N32" s="297">
        <v>1.111</v>
      </c>
      <c r="O32" s="297">
        <v>1.1779999999999999</v>
      </c>
      <c r="P32" s="264" t="s">
        <v>48</v>
      </c>
      <c r="Q32" s="268" t="str">
        <f>IF(B32="","",INT(E32-E34))</f>
        <v/>
      </c>
      <c r="R32" s="269"/>
      <c r="S32" s="115"/>
      <c r="T32" s="65"/>
      <c r="U32" s="65"/>
      <c r="V32" s="65"/>
      <c r="W32" s="65"/>
    </row>
    <row r="33" spans="1:23" ht="19.5" customHeight="1" x14ac:dyDescent="0.15">
      <c r="A33" s="257"/>
      <c r="B33" s="280"/>
      <c r="C33" s="133" t="s">
        <v>61</v>
      </c>
      <c r="D33" s="87" t="s">
        <v>49</v>
      </c>
      <c r="E33" s="88" t="str">
        <f>IF(B32="","",SUM(G33,I33,K33))</f>
        <v/>
      </c>
      <c r="F33" s="89" t="str">
        <f>IF(B32="","",SUM(H33,J33,L33))</f>
        <v/>
      </c>
      <c r="G33" s="90" t="str">
        <f>IF(B32="","",G32-H32)</f>
        <v/>
      </c>
      <c r="H33" s="91" t="str">
        <f>IF(B32="","",INT(G32/11))</f>
        <v/>
      </c>
      <c r="I33" s="90" t="str">
        <f>IF(B32="","",I32-J32)</f>
        <v/>
      </c>
      <c r="J33" s="91" t="str">
        <f>IF(B32="","",INT(I32/11))</f>
        <v/>
      </c>
      <c r="K33" s="90" t="str">
        <f>IF(B32="","",K32-L32)</f>
        <v/>
      </c>
      <c r="L33" s="89" t="str">
        <f>IF(B32="","",INT(K32/11))</f>
        <v/>
      </c>
      <c r="M33" s="298"/>
      <c r="N33" s="298"/>
      <c r="O33" s="298"/>
      <c r="P33" s="265"/>
      <c r="Q33" s="270"/>
      <c r="R33" s="271"/>
      <c r="S33" s="115"/>
      <c r="T33" s="65"/>
      <c r="U33" s="65"/>
      <c r="V33" s="65"/>
      <c r="W33" s="65"/>
    </row>
    <row r="34" spans="1:23" ht="19.5" customHeight="1" x14ac:dyDescent="0.15">
      <c r="A34" s="257"/>
      <c r="B34" s="280"/>
      <c r="C34" s="132" t="s">
        <v>125</v>
      </c>
      <c r="D34" s="92" t="s">
        <v>48</v>
      </c>
      <c r="E34" s="93" t="str">
        <f>IF(B32="","",SUM(G34,I34,K34))</f>
        <v/>
      </c>
      <c r="F34" s="94" t="str">
        <f>IF(B32="","",SUM(H34,J34,L34))</f>
        <v/>
      </c>
      <c r="G34" s="95" t="str">
        <f>IF(B32="","",INT(G32/$M$32))</f>
        <v/>
      </c>
      <c r="H34" s="96" t="str">
        <f>IF(B32="","",INT(G34/11))</f>
        <v/>
      </c>
      <c r="I34" s="95" t="str">
        <f>IF(B32="","",INT(I32/$N$32))</f>
        <v/>
      </c>
      <c r="J34" s="96" t="str">
        <f>IF(B32="","",INT(I34/11))</f>
        <v/>
      </c>
      <c r="K34" s="95" t="str">
        <f>IF(B32="","",INT(K32/$O$32))</f>
        <v/>
      </c>
      <c r="L34" s="96" t="str">
        <f>IF(B32="","",INT(K34/11))</f>
        <v/>
      </c>
      <c r="M34" s="298"/>
      <c r="N34" s="298"/>
      <c r="O34" s="298"/>
      <c r="P34" s="265" t="s">
        <v>50</v>
      </c>
      <c r="Q34" s="270" t="str">
        <f>IF(B32="","",INT(E33-E35))</f>
        <v/>
      </c>
      <c r="R34" s="271"/>
      <c r="S34" s="115"/>
      <c r="T34" s="65"/>
      <c r="U34" s="65"/>
      <c r="V34" s="65"/>
      <c r="W34" s="65"/>
    </row>
    <row r="35" spans="1:23" ht="19.5" customHeight="1" x14ac:dyDescent="0.15">
      <c r="A35" s="276"/>
      <c r="B35" s="281"/>
      <c r="C35" s="133" t="s">
        <v>61</v>
      </c>
      <c r="D35" s="97" t="s">
        <v>50</v>
      </c>
      <c r="E35" s="90" t="str">
        <f>IF(B32="","",SUM(G35,I35,K35))</f>
        <v/>
      </c>
      <c r="F35" s="89" t="str">
        <f>IF(B32="","",SUM(H35,J35,L35))</f>
        <v/>
      </c>
      <c r="G35" s="90" t="str">
        <f>IF(B32="","",G34-H34)</f>
        <v/>
      </c>
      <c r="H35" s="91" t="str">
        <f>IF(B32="","",INT(G34/11))</f>
        <v/>
      </c>
      <c r="I35" s="90" t="str">
        <f>IF(B32="","",I34-J34)</f>
        <v/>
      </c>
      <c r="J35" s="91" t="str">
        <f>IF(B32="","",INT(I34/11))</f>
        <v/>
      </c>
      <c r="K35" s="90" t="str">
        <f>IF(B32="","",K34-L34)</f>
        <v/>
      </c>
      <c r="L35" s="91" t="str">
        <f>IF(B32="","",INT(K34/11))</f>
        <v/>
      </c>
      <c r="M35" s="298"/>
      <c r="N35" s="298"/>
      <c r="O35" s="298"/>
      <c r="P35" s="265"/>
      <c r="Q35" s="270"/>
      <c r="R35" s="271"/>
      <c r="S35" s="115"/>
      <c r="T35" s="65"/>
      <c r="U35" s="65"/>
      <c r="V35" s="65"/>
      <c r="W35" s="65"/>
    </row>
    <row r="36" spans="1:23" ht="19.5" customHeight="1" x14ac:dyDescent="0.15">
      <c r="A36" s="257" t="s">
        <v>136</v>
      </c>
      <c r="B36" s="299"/>
      <c r="C36" s="132" t="s">
        <v>86</v>
      </c>
      <c r="D36" s="92" t="s">
        <v>48</v>
      </c>
      <c r="E36" s="98" t="str">
        <f>IF($B$36="","",SUM(G36,I36,K36))</f>
        <v/>
      </c>
      <c r="F36" s="94" t="str">
        <f>IF(B36="","",SUM(H36,J36,L36))</f>
        <v/>
      </c>
      <c r="G36" s="99"/>
      <c r="H36" s="96" t="str">
        <f>IF(B36="","",INT(G36/11))</f>
        <v/>
      </c>
      <c r="I36" s="99"/>
      <c r="J36" s="96" t="str">
        <f>IF(B36="","",INT(I36/11))</f>
        <v/>
      </c>
      <c r="K36" s="99"/>
      <c r="L36" s="94" t="str">
        <f>IF(B36="","",INT(K36/11))</f>
        <v/>
      </c>
      <c r="M36" s="298"/>
      <c r="N36" s="298"/>
      <c r="O36" s="298"/>
      <c r="P36" s="265" t="s">
        <v>48</v>
      </c>
      <c r="Q36" s="270" t="str">
        <f>IF(B36="","",INT(E36-E38))</f>
        <v/>
      </c>
      <c r="R36" s="271"/>
      <c r="S36" s="115"/>
      <c r="T36" s="65"/>
      <c r="U36" s="65"/>
      <c r="V36" s="65"/>
      <c r="W36" s="65"/>
    </row>
    <row r="37" spans="1:23" ht="19.5" customHeight="1" x14ac:dyDescent="0.15">
      <c r="A37" s="257"/>
      <c r="B37" s="280"/>
      <c r="C37" s="133" t="s">
        <v>61</v>
      </c>
      <c r="D37" s="87" t="s">
        <v>49</v>
      </c>
      <c r="E37" s="88" t="str">
        <f>IF(B36="","",SUM(G37,I37,K37))</f>
        <v/>
      </c>
      <c r="F37" s="89" t="str">
        <f>IF(B36="","",SUM(H37,J37,L37))</f>
        <v/>
      </c>
      <c r="G37" s="90" t="str">
        <f>IF(B36="","",G36-H36)</f>
        <v/>
      </c>
      <c r="H37" s="91" t="str">
        <f>IF(B36="","",INT(G36/11))</f>
        <v/>
      </c>
      <c r="I37" s="90" t="str">
        <f>IF(B36="","",I36-J36)</f>
        <v/>
      </c>
      <c r="J37" s="91" t="str">
        <f>IF(B36="","",INT(I36/11))</f>
        <v/>
      </c>
      <c r="K37" s="90" t="str">
        <f>IF(B36="","",K36-L36)</f>
        <v/>
      </c>
      <c r="L37" s="89" t="str">
        <f>IF(B36="","",INT(K36/11))</f>
        <v/>
      </c>
      <c r="M37" s="298"/>
      <c r="N37" s="298"/>
      <c r="O37" s="298"/>
      <c r="P37" s="265"/>
      <c r="Q37" s="270"/>
      <c r="R37" s="271"/>
      <c r="S37" s="115"/>
      <c r="T37" s="65"/>
      <c r="U37" s="65"/>
      <c r="V37" s="65"/>
      <c r="W37" s="65"/>
    </row>
    <row r="38" spans="1:23" ht="19.5" customHeight="1" x14ac:dyDescent="0.15">
      <c r="A38" s="257"/>
      <c r="B38" s="280"/>
      <c r="C38" s="132" t="s">
        <v>124</v>
      </c>
      <c r="D38" s="92" t="s">
        <v>48</v>
      </c>
      <c r="E38" s="93" t="str">
        <f>IF(B36="","",SUM(G38,I38,K38))</f>
        <v/>
      </c>
      <c r="F38" s="94" t="str">
        <f>IF(B36="","",SUM(H38,J38,L38))</f>
        <v/>
      </c>
      <c r="G38" s="95" t="str">
        <f>IF(B36="","",INT(G36/$M$32))</f>
        <v/>
      </c>
      <c r="H38" s="96" t="str">
        <f>IF(B36="","",INT(G38/11))</f>
        <v/>
      </c>
      <c r="I38" s="95" t="str">
        <f>IF(B36="","",INT(I36/$N$32))</f>
        <v/>
      </c>
      <c r="J38" s="96" t="str">
        <f>IF(B36="","",INT(I38/11))</f>
        <v/>
      </c>
      <c r="K38" s="95" t="str">
        <f>IF(B36="","",INT(K36/$O$32))</f>
        <v/>
      </c>
      <c r="L38" s="96" t="str">
        <f>IF(B36="","",INT(K38/11))</f>
        <v/>
      </c>
      <c r="M38" s="298"/>
      <c r="N38" s="298"/>
      <c r="O38" s="298"/>
      <c r="P38" s="265" t="s">
        <v>50</v>
      </c>
      <c r="Q38" s="270" t="str">
        <f>IF(B36="","",INT(E37-E39))</f>
        <v/>
      </c>
      <c r="R38" s="271"/>
      <c r="S38" s="115"/>
      <c r="T38" s="65"/>
      <c r="U38" s="65"/>
      <c r="V38" s="65"/>
      <c r="W38" s="65"/>
    </row>
    <row r="39" spans="1:23" ht="19.5" customHeight="1" x14ac:dyDescent="0.15">
      <c r="A39" s="276"/>
      <c r="B39" s="281"/>
      <c r="C39" s="133" t="s">
        <v>61</v>
      </c>
      <c r="D39" s="97" t="s">
        <v>50</v>
      </c>
      <c r="E39" s="90" t="str">
        <f>IF(B36="","",SUM(G39,I39,K39))</f>
        <v/>
      </c>
      <c r="F39" s="89" t="str">
        <f>IF(B36="","",SUM(H39,J39,L39))</f>
        <v/>
      </c>
      <c r="G39" s="90" t="str">
        <f>IF(B36="","",G38-H38)</f>
        <v/>
      </c>
      <c r="H39" s="91" t="str">
        <f>IF(B36="","",INT(G38/11))</f>
        <v/>
      </c>
      <c r="I39" s="90" t="str">
        <f>IF(B36="","",I38-J38)</f>
        <v/>
      </c>
      <c r="J39" s="91" t="str">
        <f>IF(B36="","",INT(I38/11))</f>
        <v/>
      </c>
      <c r="K39" s="90" t="str">
        <f>IF(B36="","",K38-L38)</f>
        <v/>
      </c>
      <c r="L39" s="91" t="str">
        <f>IF(B36="","",INT(K38/11))</f>
        <v/>
      </c>
      <c r="M39" s="298"/>
      <c r="N39" s="298"/>
      <c r="O39" s="298"/>
      <c r="P39" s="265"/>
      <c r="Q39" s="270"/>
      <c r="R39" s="271"/>
      <c r="S39" s="115"/>
      <c r="T39" s="65"/>
      <c r="U39" s="65"/>
      <c r="V39" s="65"/>
      <c r="W39" s="65"/>
    </row>
    <row r="40" spans="1:23" ht="19.5" customHeight="1" x14ac:dyDescent="0.15">
      <c r="A40" s="257" t="s">
        <v>137</v>
      </c>
      <c r="B40" s="299"/>
      <c r="C40" s="132" t="s">
        <v>86</v>
      </c>
      <c r="D40" s="92" t="s">
        <v>48</v>
      </c>
      <c r="E40" s="98" t="str">
        <f>IF($B$40="","",SUM(G40,I40,K40))</f>
        <v/>
      </c>
      <c r="F40" s="94" t="str">
        <f>IF(B40="","",SUM(H40,J40,L40))</f>
        <v/>
      </c>
      <c r="G40" s="99"/>
      <c r="H40" s="96" t="str">
        <f>IF(B40="","",INT(G40/11))</f>
        <v/>
      </c>
      <c r="I40" s="99"/>
      <c r="J40" s="96" t="str">
        <f>IF(B40="","",INT(I40/11))</f>
        <v/>
      </c>
      <c r="K40" s="99"/>
      <c r="L40" s="94" t="str">
        <f>IF(B40="","",INT(K40/11))</f>
        <v/>
      </c>
      <c r="M40" s="298"/>
      <c r="N40" s="298"/>
      <c r="O40" s="298"/>
      <c r="P40" s="265" t="s">
        <v>48</v>
      </c>
      <c r="Q40" s="270" t="str">
        <f>IF(B40="","",INT(E40-E42))</f>
        <v/>
      </c>
      <c r="R40" s="271"/>
      <c r="S40" s="115"/>
      <c r="T40" s="65"/>
      <c r="U40" s="65"/>
      <c r="V40" s="65"/>
      <c r="W40" s="65"/>
    </row>
    <row r="41" spans="1:23" ht="19.5" customHeight="1" x14ac:dyDescent="0.15">
      <c r="A41" s="257"/>
      <c r="B41" s="280"/>
      <c r="C41" s="133" t="s">
        <v>61</v>
      </c>
      <c r="D41" s="87" t="s">
        <v>49</v>
      </c>
      <c r="E41" s="88" t="str">
        <f>IF(B40="","",SUM(G41,I41,K41))</f>
        <v/>
      </c>
      <c r="F41" s="89" t="str">
        <f>IF(B40="","",SUM(H41,J41,L41))</f>
        <v/>
      </c>
      <c r="G41" s="90" t="str">
        <f>IF(B40="","",G40-H40)</f>
        <v/>
      </c>
      <c r="H41" s="91" t="str">
        <f>IF(B40="","",INT(G40/11))</f>
        <v/>
      </c>
      <c r="I41" s="90" t="str">
        <f>IF(B40="","",I40-J40)</f>
        <v/>
      </c>
      <c r="J41" s="91" t="str">
        <f>IF(B40="","",INT(I40/11))</f>
        <v/>
      </c>
      <c r="K41" s="90" t="str">
        <f>IF(B40="","",K40-L40)</f>
        <v/>
      </c>
      <c r="L41" s="89" t="str">
        <f>IF(B40="","",INT(K40/11))</f>
        <v/>
      </c>
      <c r="M41" s="298"/>
      <c r="N41" s="298"/>
      <c r="O41" s="298"/>
      <c r="P41" s="265"/>
      <c r="Q41" s="270"/>
      <c r="R41" s="271"/>
      <c r="S41" s="115"/>
      <c r="T41" s="65"/>
      <c r="U41" s="65"/>
      <c r="V41" s="65"/>
      <c r="W41" s="65"/>
    </row>
    <row r="42" spans="1:23" ht="19.5" customHeight="1" x14ac:dyDescent="0.15">
      <c r="A42" s="257"/>
      <c r="B42" s="280"/>
      <c r="C42" s="132" t="s">
        <v>124</v>
      </c>
      <c r="D42" s="92" t="s">
        <v>48</v>
      </c>
      <c r="E42" s="93" t="str">
        <f>IF(B40="","",SUM(G42,I42,K42))</f>
        <v/>
      </c>
      <c r="F42" s="94" t="str">
        <f>IF(B40="","",SUM(H42,J42,L42))</f>
        <v/>
      </c>
      <c r="G42" s="95" t="str">
        <f>IF(B40="","",INT(G40/$M$32))</f>
        <v/>
      </c>
      <c r="H42" s="96" t="str">
        <f>IF(B40="","",INT(G42/11))</f>
        <v/>
      </c>
      <c r="I42" s="95" t="str">
        <f>IF(B40="","",INT(I40/$N$32))</f>
        <v/>
      </c>
      <c r="J42" s="96" t="str">
        <f>IF(B40="","",INT(I42/11))</f>
        <v/>
      </c>
      <c r="K42" s="95" t="str">
        <f>IF(B40="","",INT(K40/$O$32))</f>
        <v/>
      </c>
      <c r="L42" s="96" t="str">
        <f>IF(B40="","",INT(K42/11))</f>
        <v/>
      </c>
      <c r="M42" s="298"/>
      <c r="N42" s="298"/>
      <c r="O42" s="298"/>
      <c r="P42" s="265" t="s">
        <v>50</v>
      </c>
      <c r="Q42" s="270" t="str">
        <f>IF(B40="","",INT(E41-E43))</f>
        <v/>
      </c>
      <c r="R42" s="271"/>
      <c r="S42" s="115"/>
      <c r="T42" s="65"/>
      <c r="U42" s="65"/>
      <c r="V42" s="65"/>
      <c r="W42" s="65"/>
    </row>
    <row r="43" spans="1:23" ht="19.5" customHeight="1" x14ac:dyDescent="0.15">
      <c r="A43" s="276"/>
      <c r="B43" s="281"/>
      <c r="C43" s="133" t="s">
        <v>61</v>
      </c>
      <c r="D43" s="97" t="s">
        <v>50</v>
      </c>
      <c r="E43" s="90" t="str">
        <f>IF(B40="","",SUM(G43,I43,K43))</f>
        <v/>
      </c>
      <c r="F43" s="89" t="str">
        <f>IF(B40="","",SUM(H43,J43,L43))</f>
        <v/>
      </c>
      <c r="G43" s="90" t="str">
        <f>IF(B40="","",G42-H42)</f>
        <v/>
      </c>
      <c r="H43" s="91" t="str">
        <f>IF(B40="","",INT(G42/11))</f>
        <v/>
      </c>
      <c r="I43" s="90" t="str">
        <f>IF(B40="","",I42-J42)</f>
        <v/>
      </c>
      <c r="J43" s="91" t="str">
        <f>IF(B40="","",INT(I42/11))</f>
        <v/>
      </c>
      <c r="K43" s="90" t="str">
        <f>IF(B40="","",K42-L42)</f>
        <v/>
      </c>
      <c r="L43" s="91" t="str">
        <f>IF(B40="","",INT(K42/11))</f>
        <v/>
      </c>
      <c r="M43" s="298"/>
      <c r="N43" s="298"/>
      <c r="O43" s="298"/>
      <c r="P43" s="265"/>
      <c r="Q43" s="270"/>
      <c r="R43" s="271"/>
      <c r="S43" s="115"/>
      <c r="T43" s="65"/>
      <c r="U43" s="65"/>
      <c r="V43" s="65"/>
      <c r="W43" s="65"/>
    </row>
    <row r="44" spans="1:23" ht="19.5" customHeight="1" x14ac:dyDescent="0.15">
      <c r="A44" s="257" t="s">
        <v>138</v>
      </c>
      <c r="B44" s="299"/>
      <c r="C44" s="132" t="s">
        <v>86</v>
      </c>
      <c r="D44" s="92" t="s">
        <v>48</v>
      </c>
      <c r="E44" s="98" t="str">
        <f>IF($B$44="","",SUM(G44,I44,K44))</f>
        <v/>
      </c>
      <c r="F44" s="94" t="str">
        <f>IF(B44="","",SUM(H44,J44,L44))</f>
        <v/>
      </c>
      <c r="G44" s="99"/>
      <c r="H44" s="96" t="str">
        <f>IF(B44="","",INT(G44/11))</f>
        <v/>
      </c>
      <c r="I44" s="99"/>
      <c r="J44" s="96" t="str">
        <f>IF(B44="","",INT(I44/11))</f>
        <v/>
      </c>
      <c r="K44" s="99"/>
      <c r="L44" s="94" t="str">
        <f>IF(B44="","",INT(K44/11))</f>
        <v/>
      </c>
      <c r="M44" s="298"/>
      <c r="N44" s="298"/>
      <c r="O44" s="298"/>
      <c r="P44" s="265" t="s">
        <v>48</v>
      </c>
      <c r="Q44" s="270" t="str">
        <f>IF(B44="","",INT(E44-E46))</f>
        <v/>
      </c>
      <c r="R44" s="271"/>
      <c r="S44" s="115"/>
      <c r="T44" s="65"/>
      <c r="U44" s="65"/>
      <c r="V44" s="65"/>
      <c r="W44" s="65"/>
    </row>
    <row r="45" spans="1:23" ht="19.5" customHeight="1" x14ac:dyDescent="0.15">
      <c r="A45" s="257"/>
      <c r="B45" s="280"/>
      <c r="C45" s="133" t="s">
        <v>61</v>
      </c>
      <c r="D45" s="87" t="s">
        <v>49</v>
      </c>
      <c r="E45" s="88" t="str">
        <f>IF(B44="","",SUM(G45,I45,K45))</f>
        <v/>
      </c>
      <c r="F45" s="89" t="str">
        <f>IF(B44="","",SUM(H45,J45,L45))</f>
        <v/>
      </c>
      <c r="G45" s="90" t="str">
        <f>IF(B44="","",G44-H44)</f>
        <v/>
      </c>
      <c r="H45" s="91" t="str">
        <f>IF(B44="","",INT(G44/11))</f>
        <v/>
      </c>
      <c r="I45" s="90" t="str">
        <f>IF(B44="","",I44-J44)</f>
        <v/>
      </c>
      <c r="J45" s="91" t="str">
        <f>IF(B44="","",INT(I44/11))</f>
        <v/>
      </c>
      <c r="K45" s="90" t="str">
        <f>IF(B44="","",K44-L44)</f>
        <v/>
      </c>
      <c r="L45" s="89" t="str">
        <f>IF(B44="","",INT(K44/11))</f>
        <v/>
      </c>
      <c r="M45" s="298"/>
      <c r="N45" s="298"/>
      <c r="O45" s="298"/>
      <c r="P45" s="265"/>
      <c r="Q45" s="270"/>
      <c r="R45" s="271"/>
      <c r="S45" s="115"/>
      <c r="T45" s="65"/>
      <c r="U45" s="65"/>
      <c r="V45" s="65"/>
      <c r="W45" s="65"/>
    </row>
    <row r="46" spans="1:23" ht="19.5" customHeight="1" x14ac:dyDescent="0.15">
      <c r="A46" s="257"/>
      <c r="B46" s="280"/>
      <c r="C46" s="132" t="s">
        <v>124</v>
      </c>
      <c r="D46" s="92" t="s">
        <v>48</v>
      </c>
      <c r="E46" s="93" t="str">
        <f>IF(B44="","",SUM(G46,I46,K46))</f>
        <v/>
      </c>
      <c r="F46" s="94" t="str">
        <f>IF(B44="","",SUM(H46,J46,L46))</f>
        <v/>
      </c>
      <c r="G46" s="95" t="str">
        <f>IF(B44="","",INT(G44/$M$32))</f>
        <v/>
      </c>
      <c r="H46" s="96" t="str">
        <f>IF(B44="","",INT(G46/11))</f>
        <v/>
      </c>
      <c r="I46" s="95" t="str">
        <f>IF(B44="","",INT(I44/$N$32))</f>
        <v/>
      </c>
      <c r="J46" s="96" t="str">
        <f>IF(B44="","",INT(I46/11))</f>
        <v/>
      </c>
      <c r="K46" s="95" t="str">
        <f>IF(B44="","",INT(K44/$O$32))</f>
        <v/>
      </c>
      <c r="L46" s="96" t="str">
        <f>IF(B44="","",INT(K46/11))</f>
        <v/>
      </c>
      <c r="M46" s="298"/>
      <c r="N46" s="298"/>
      <c r="O46" s="298"/>
      <c r="P46" s="265" t="s">
        <v>50</v>
      </c>
      <c r="Q46" s="270" t="str">
        <f>IF(B44="","",INT(E45-E47))</f>
        <v/>
      </c>
      <c r="R46" s="271"/>
      <c r="S46" s="115"/>
      <c r="T46" s="65"/>
      <c r="U46" s="65"/>
      <c r="V46" s="65"/>
      <c r="W46" s="65"/>
    </row>
    <row r="47" spans="1:23" ht="19.5" customHeight="1" x14ac:dyDescent="0.15">
      <c r="A47" s="276"/>
      <c r="B47" s="281"/>
      <c r="C47" s="133" t="s">
        <v>61</v>
      </c>
      <c r="D47" s="97" t="s">
        <v>50</v>
      </c>
      <c r="E47" s="90" t="str">
        <f>IF(B44="","",SUM(G47,I47,K47))</f>
        <v/>
      </c>
      <c r="F47" s="89" t="str">
        <f>IF(B44="","",SUM(H47,J47,L47))</f>
        <v/>
      </c>
      <c r="G47" s="90" t="str">
        <f>IF(B44="","",G46-H46)</f>
        <v/>
      </c>
      <c r="H47" s="91" t="str">
        <f>IF(B44="","",INT(G46/11))</f>
        <v/>
      </c>
      <c r="I47" s="90" t="str">
        <f>IF(B44="","",I46-J46)</f>
        <v/>
      </c>
      <c r="J47" s="91" t="str">
        <f>IF(B44="","",INT(I46/11))</f>
        <v/>
      </c>
      <c r="K47" s="90" t="str">
        <f>IF(B44="","",K46-L46)</f>
        <v/>
      </c>
      <c r="L47" s="91" t="str">
        <f>IF(B44="","",INT(K46/11))</f>
        <v/>
      </c>
      <c r="M47" s="298"/>
      <c r="N47" s="298"/>
      <c r="O47" s="298"/>
      <c r="P47" s="265"/>
      <c r="Q47" s="270"/>
      <c r="R47" s="271"/>
      <c r="S47" s="115"/>
      <c r="T47" s="65"/>
      <c r="U47" s="65"/>
      <c r="V47" s="65"/>
      <c r="W47" s="65"/>
    </row>
    <row r="48" spans="1:23" ht="19.5" customHeight="1" x14ac:dyDescent="0.15">
      <c r="A48" s="257" t="s">
        <v>139</v>
      </c>
      <c r="B48" s="280"/>
      <c r="C48" s="132" t="s">
        <v>86</v>
      </c>
      <c r="D48" s="92" t="s">
        <v>48</v>
      </c>
      <c r="E48" s="98" t="str">
        <f>IF($B$48="","",SUM(G48,I48,K48))</f>
        <v/>
      </c>
      <c r="F48" s="94" t="str">
        <f>IF(B48="","",SUM(H48,J48,L48))</f>
        <v/>
      </c>
      <c r="G48" s="99"/>
      <c r="H48" s="96" t="str">
        <f>IF(B48="","",INT(G48/11))</f>
        <v/>
      </c>
      <c r="I48" s="99"/>
      <c r="J48" s="96" t="str">
        <f>IF(B48="","",INT(I48/11))</f>
        <v/>
      </c>
      <c r="K48" s="99"/>
      <c r="L48" s="94" t="str">
        <f>IF(B48="","",INT(K48/11))</f>
        <v/>
      </c>
      <c r="M48" s="298"/>
      <c r="N48" s="298"/>
      <c r="O48" s="298"/>
      <c r="P48" s="265" t="s">
        <v>48</v>
      </c>
      <c r="Q48" s="270" t="str">
        <f>IF(B48="","",INT(E48-E50))</f>
        <v/>
      </c>
      <c r="R48" s="271"/>
      <c r="S48" s="115"/>
      <c r="T48" s="65"/>
      <c r="U48" s="65"/>
      <c r="V48" s="65"/>
      <c r="W48" s="65"/>
    </row>
    <row r="49" spans="1:23" ht="19.5" customHeight="1" x14ac:dyDescent="0.15">
      <c r="A49" s="257"/>
      <c r="B49" s="280"/>
      <c r="C49" s="133" t="s">
        <v>61</v>
      </c>
      <c r="D49" s="87" t="s">
        <v>49</v>
      </c>
      <c r="E49" s="88" t="str">
        <f>IF(B48="","",SUM(G49,I49,K49))</f>
        <v/>
      </c>
      <c r="F49" s="89" t="str">
        <f>IF(B48="","",SUM(H49,J49,L49))</f>
        <v/>
      </c>
      <c r="G49" s="90" t="str">
        <f>IF(B48="","",G48-H48)</f>
        <v/>
      </c>
      <c r="H49" s="91" t="str">
        <f>IF(B48="","",INT(G48/11))</f>
        <v/>
      </c>
      <c r="I49" s="90" t="str">
        <f>IF(B48="","",I48-J48)</f>
        <v/>
      </c>
      <c r="J49" s="91" t="str">
        <f>IF(B48="","",INT(I48/11))</f>
        <v/>
      </c>
      <c r="K49" s="90" t="str">
        <f>IF(B48="","",K48-L48)</f>
        <v/>
      </c>
      <c r="L49" s="89" t="str">
        <f>IF(B48="","",INT(K48/11))</f>
        <v/>
      </c>
      <c r="M49" s="298"/>
      <c r="N49" s="298"/>
      <c r="O49" s="298"/>
      <c r="P49" s="265"/>
      <c r="Q49" s="270"/>
      <c r="R49" s="271"/>
      <c r="S49" s="115"/>
      <c r="T49" s="65"/>
      <c r="U49" s="65"/>
      <c r="V49" s="65"/>
      <c r="W49" s="65"/>
    </row>
    <row r="50" spans="1:23" ht="19.5" customHeight="1" x14ac:dyDescent="0.15">
      <c r="A50" s="257"/>
      <c r="B50" s="280"/>
      <c r="C50" s="132" t="s">
        <v>124</v>
      </c>
      <c r="D50" s="92" t="s">
        <v>48</v>
      </c>
      <c r="E50" s="93" t="str">
        <f>IF(B48="","",SUM(G50,I50,K50))</f>
        <v/>
      </c>
      <c r="F50" s="94" t="str">
        <f>IF(B48="","",SUM(H50,J50,L50))</f>
        <v/>
      </c>
      <c r="G50" s="95" t="str">
        <f>IF(B48="","",INT(G48/$M$32))</f>
        <v/>
      </c>
      <c r="H50" s="96" t="str">
        <f>IF(B48="","",INT(G50/11))</f>
        <v/>
      </c>
      <c r="I50" s="95" t="str">
        <f>IF(B48="","",INT(I48/$N$32))</f>
        <v/>
      </c>
      <c r="J50" s="96" t="str">
        <f>IF(B48="","",INT(I50/11))</f>
        <v/>
      </c>
      <c r="K50" s="95" t="str">
        <f>IF(B48="","",INT(K48/$O$32))</f>
        <v/>
      </c>
      <c r="L50" s="96" t="str">
        <f>IF(B48="","",INT(K50/11))</f>
        <v/>
      </c>
      <c r="M50" s="298"/>
      <c r="N50" s="298"/>
      <c r="O50" s="298"/>
      <c r="P50" s="265" t="s">
        <v>50</v>
      </c>
      <c r="Q50" s="270" t="str">
        <f>IF(B48="","",INT(E49-E51))</f>
        <v/>
      </c>
      <c r="R50" s="271"/>
      <c r="S50" s="115"/>
      <c r="T50" s="65"/>
      <c r="U50" s="65"/>
      <c r="V50" s="65"/>
      <c r="W50" s="65"/>
    </row>
    <row r="51" spans="1:23" ht="19.5" customHeight="1" x14ac:dyDescent="0.15">
      <c r="A51" s="276"/>
      <c r="B51" s="281"/>
      <c r="C51" s="133" t="s">
        <v>61</v>
      </c>
      <c r="D51" s="97" t="s">
        <v>50</v>
      </c>
      <c r="E51" s="90" t="str">
        <f>IF(B48="","",SUM(G51,I51,K51))</f>
        <v/>
      </c>
      <c r="F51" s="89" t="str">
        <f>IF(B48="","",SUM(H51,J51,L51))</f>
        <v/>
      </c>
      <c r="G51" s="90" t="str">
        <f>IF(B48="","",G50-H50)</f>
        <v/>
      </c>
      <c r="H51" s="91" t="str">
        <f>IF(B48="","",INT(G50/11))</f>
        <v/>
      </c>
      <c r="I51" s="90" t="str">
        <f>IF(B48="","",I50-J50)</f>
        <v/>
      </c>
      <c r="J51" s="91" t="str">
        <f>IF(B48="","",INT(I50/11))</f>
        <v/>
      </c>
      <c r="K51" s="90" t="str">
        <f>IF(B48="","",K50-L50)</f>
        <v/>
      </c>
      <c r="L51" s="91" t="str">
        <f>IF(B48="","",INT(K50/11))</f>
        <v/>
      </c>
      <c r="M51" s="298"/>
      <c r="N51" s="298"/>
      <c r="O51" s="298"/>
      <c r="P51" s="265"/>
      <c r="Q51" s="270"/>
      <c r="R51" s="271"/>
      <c r="S51" s="115"/>
      <c r="T51" s="65"/>
      <c r="U51" s="65"/>
      <c r="V51" s="65"/>
      <c r="W51" s="65"/>
    </row>
    <row r="52" spans="1:23" ht="19.5" customHeight="1" x14ac:dyDescent="0.15">
      <c r="A52" s="257" t="s">
        <v>140</v>
      </c>
      <c r="B52" s="280"/>
      <c r="C52" s="132" t="s">
        <v>86</v>
      </c>
      <c r="D52" s="92" t="s">
        <v>48</v>
      </c>
      <c r="E52" s="98" t="str">
        <f>IF($B$52="","",SUM(G52,I52,K52))</f>
        <v/>
      </c>
      <c r="F52" s="94" t="str">
        <f>IF(B52="","",SUM(H52,J52,L52))</f>
        <v/>
      </c>
      <c r="G52" s="99"/>
      <c r="H52" s="96" t="str">
        <f>IF(B52="","",INT(G52/11))</f>
        <v/>
      </c>
      <c r="I52" s="99"/>
      <c r="J52" s="96" t="str">
        <f>IF(B52="","",INT(I52/11))</f>
        <v/>
      </c>
      <c r="K52" s="99"/>
      <c r="L52" s="94" t="str">
        <f>IF(B52="","",INT(K52/11))</f>
        <v/>
      </c>
      <c r="M52" s="298"/>
      <c r="N52" s="298"/>
      <c r="O52" s="298"/>
      <c r="P52" s="265" t="s">
        <v>48</v>
      </c>
      <c r="Q52" s="270" t="str">
        <f>IF(B52="","",INT(E52-E54))</f>
        <v/>
      </c>
      <c r="R52" s="271"/>
      <c r="S52" s="115"/>
      <c r="T52" s="65"/>
      <c r="U52" s="65"/>
      <c r="V52" s="65"/>
      <c r="W52" s="65"/>
    </row>
    <row r="53" spans="1:23" ht="19.5" customHeight="1" x14ac:dyDescent="0.15">
      <c r="A53" s="257"/>
      <c r="B53" s="280"/>
      <c r="C53" s="133" t="s">
        <v>61</v>
      </c>
      <c r="D53" s="87" t="s">
        <v>49</v>
      </c>
      <c r="E53" s="88" t="str">
        <f>IF(B52="","",SUM(G53,I53,K53))</f>
        <v/>
      </c>
      <c r="F53" s="89" t="str">
        <f>IF(B52="","",SUM(H53,J53,L53))</f>
        <v/>
      </c>
      <c r="G53" s="90" t="str">
        <f>IF(B52="","",G52-H52)</f>
        <v/>
      </c>
      <c r="H53" s="91" t="str">
        <f>IF(B52="","",INT(G52/11))</f>
        <v/>
      </c>
      <c r="I53" s="90" t="str">
        <f>IF(B52="","",I52-J52)</f>
        <v/>
      </c>
      <c r="J53" s="91" t="str">
        <f>IF(B52="","",INT(I52/11))</f>
        <v/>
      </c>
      <c r="K53" s="90" t="str">
        <f>IF(B52="","",K52-L52)</f>
        <v/>
      </c>
      <c r="L53" s="89" t="str">
        <f>IF(B52="","",INT(K52/11))</f>
        <v/>
      </c>
      <c r="M53" s="298"/>
      <c r="N53" s="298"/>
      <c r="O53" s="298"/>
      <c r="P53" s="265"/>
      <c r="Q53" s="270"/>
      <c r="R53" s="271"/>
      <c r="S53" s="115"/>
      <c r="T53" s="65"/>
      <c r="U53" s="65"/>
      <c r="V53" s="65"/>
      <c r="W53" s="65"/>
    </row>
    <row r="54" spans="1:23" ht="19.5" customHeight="1" x14ac:dyDescent="0.15">
      <c r="A54" s="257"/>
      <c r="B54" s="280"/>
      <c r="C54" s="132" t="s">
        <v>124</v>
      </c>
      <c r="D54" s="92" t="s">
        <v>48</v>
      </c>
      <c r="E54" s="93" t="str">
        <f>IF(B52="","",SUM(G54,I54,K54))</f>
        <v/>
      </c>
      <c r="F54" s="94" t="str">
        <f>IF(B52="","",SUM(H54,J54,L54))</f>
        <v/>
      </c>
      <c r="G54" s="95" t="str">
        <f>IF(B52="","",INT(G52/$M$32))</f>
        <v/>
      </c>
      <c r="H54" s="96" t="str">
        <f>IF(B52="","",INT(G54/11))</f>
        <v/>
      </c>
      <c r="I54" s="95" t="str">
        <f>IF(B52="","",INT(I52/$N$32))</f>
        <v/>
      </c>
      <c r="J54" s="96" t="str">
        <f>IF(B52="","",INT(I54/11))</f>
        <v/>
      </c>
      <c r="K54" s="95" t="str">
        <f>IF(B52="","",INT(K52/$O$32))</f>
        <v/>
      </c>
      <c r="L54" s="96" t="str">
        <f>IF(B52="","",INT(K54/11))</f>
        <v/>
      </c>
      <c r="M54" s="298"/>
      <c r="N54" s="298"/>
      <c r="O54" s="298"/>
      <c r="P54" s="265" t="s">
        <v>50</v>
      </c>
      <c r="Q54" s="270" t="str">
        <f>IF(B52="","",INT(E53-E55))</f>
        <v/>
      </c>
      <c r="R54" s="271"/>
      <c r="S54" s="115"/>
      <c r="T54" s="65"/>
      <c r="U54" s="65"/>
      <c r="V54" s="65"/>
      <c r="W54" s="65"/>
    </row>
    <row r="55" spans="1:23" ht="19.5" customHeight="1" thickBot="1" x14ac:dyDescent="0.2">
      <c r="A55" s="276"/>
      <c r="B55" s="281"/>
      <c r="C55" s="135" t="s">
        <v>61</v>
      </c>
      <c r="D55" s="97" t="s">
        <v>50</v>
      </c>
      <c r="E55" s="90" t="str">
        <f>IF(B52="","",SUM(G55,I55,K55))</f>
        <v/>
      </c>
      <c r="F55" s="89" t="str">
        <f>IF(B52="","",SUM(H55,J55,L55))</f>
        <v/>
      </c>
      <c r="G55" s="90" t="str">
        <f>IF(B52="","",G54-H54)</f>
        <v/>
      </c>
      <c r="H55" s="91" t="str">
        <f>IF(B52="","",INT(G54/11))</f>
        <v/>
      </c>
      <c r="I55" s="90" t="str">
        <f>IF(B52="","",I54-J54)</f>
        <v/>
      </c>
      <c r="J55" s="91" t="str">
        <f>IF(B52="","",INT(I54/11))</f>
        <v/>
      </c>
      <c r="K55" s="90" t="str">
        <f>IF(B52="","",K54-L54)</f>
        <v/>
      </c>
      <c r="L55" s="91" t="str">
        <f>IF(B52="","",INT(K54/11))</f>
        <v/>
      </c>
      <c r="M55" s="298"/>
      <c r="N55" s="298"/>
      <c r="O55" s="298"/>
      <c r="P55" s="266"/>
      <c r="Q55" s="272"/>
      <c r="R55" s="273"/>
      <c r="S55" s="115"/>
      <c r="T55" s="65"/>
      <c r="U55" s="65"/>
      <c r="V55" s="65"/>
      <c r="W55" s="65"/>
    </row>
    <row r="56" spans="1:23" ht="19.5" customHeight="1" x14ac:dyDescent="0.15">
      <c r="A56" s="255" t="s">
        <v>32</v>
      </c>
      <c r="B56" s="256"/>
      <c r="C56" s="134" t="s">
        <v>86</v>
      </c>
      <c r="D56" s="100" t="s">
        <v>48</v>
      </c>
      <c r="E56" s="101">
        <f t="shared" ref="E56:L59" si="7">SUM(E32,E36,E40,E44,E48,E52)</f>
        <v>0</v>
      </c>
      <c r="F56" s="102">
        <f t="shared" si="7"/>
        <v>0</v>
      </c>
      <c r="G56" s="101">
        <f t="shared" si="7"/>
        <v>0</v>
      </c>
      <c r="H56" s="102">
        <f t="shared" si="7"/>
        <v>0</v>
      </c>
      <c r="I56" s="101">
        <f t="shared" si="7"/>
        <v>0</v>
      </c>
      <c r="J56" s="102">
        <f t="shared" si="7"/>
        <v>0</v>
      </c>
      <c r="K56" s="101">
        <f t="shared" si="7"/>
        <v>0</v>
      </c>
      <c r="L56" s="102">
        <f t="shared" si="7"/>
        <v>0</v>
      </c>
      <c r="M56" s="261" t="s">
        <v>105</v>
      </c>
      <c r="N56" s="261" t="s">
        <v>105</v>
      </c>
      <c r="O56" s="261" t="s">
        <v>105</v>
      </c>
      <c r="P56" s="264" t="s">
        <v>106</v>
      </c>
      <c r="Q56" s="268">
        <f ca="1">SUMIF($P$32:$Q$55,P56,Q32:Q55)</f>
        <v>0</v>
      </c>
      <c r="R56" s="269"/>
      <c r="S56" s="115"/>
      <c r="T56" s="65"/>
      <c r="U56" s="65"/>
      <c r="V56" s="65"/>
      <c r="W56" s="65"/>
    </row>
    <row r="57" spans="1:23" ht="19.5" customHeight="1" x14ac:dyDescent="0.15">
      <c r="A57" s="257"/>
      <c r="B57" s="258"/>
      <c r="C57" s="133" t="s">
        <v>61</v>
      </c>
      <c r="D57" s="87" t="s">
        <v>49</v>
      </c>
      <c r="E57" s="88">
        <f t="shared" si="7"/>
        <v>0</v>
      </c>
      <c r="F57" s="89">
        <f t="shared" si="7"/>
        <v>0</v>
      </c>
      <c r="G57" s="88">
        <f t="shared" si="7"/>
        <v>0</v>
      </c>
      <c r="H57" s="89">
        <f t="shared" si="7"/>
        <v>0</v>
      </c>
      <c r="I57" s="88">
        <f t="shared" si="7"/>
        <v>0</v>
      </c>
      <c r="J57" s="89">
        <f t="shared" si="7"/>
        <v>0</v>
      </c>
      <c r="K57" s="88">
        <f t="shared" si="7"/>
        <v>0</v>
      </c>
      <c r="L57" s="89">
        <f t="shared" si="7"/>
        <v>0</v>
      </c>
      <c r="M57" s="262"/>
      <c r="N57" s="262"/>
      <c r="O57" s="262"/>
      <c r="P57" s="265"/>
      <c r="Q57" s="270"/>
      <c r="R57" s="271"/>
      <c r="S57" s="115"/>
      <c r="T57" s="65"/>
      <c r="U57" s="65"/>
      <c r="V57" s="65"/>
      <c r="W57" s="65"/>
    </row>
    <row r="58" spans="1:23" ht="19.5" customHeight="1" x14ac:dyDescent="0.15">
      <c r="A58" s="257"/>
      <c r="B58" s="258"/>
      <c r="C58" s="132" t="s">
        <v>124</v>
      </c>
      <c r="D58" s="92" t="s">
        <v>48</v>
      </c>
      <c r="E58" s="93">
        <f t="shared" si="7"/>
        <v>0</v>
      </c>
      <c r="F58" s="94">
        <f t="shared" si="7"/>
        <v>0</v>
      </c>
      <c r="G58" s="95">
        <f t="shared" si="7"/>
        <v>0</v>
      </c>
      <c r="H58" s="96">
        <f t="shared" si="7"/>
        <v>0</v>
      </c>
      <c r="I58" s="95">
        <f t="shared" si="7"/>
        <v>0</v>
      </c>
      <c r="J58" s="96">
        <f t="shared" si="7"/>
        <v>0</v>
      </c>
      <c r="K58" s="95">
        <f t="shared" si="7"/>
        <v>0</v>
      </c>
      <c r="L58" s="96">
        <f t="shared" si="7"/>
        <v>0</v>
      </c>
      <c r="M58" s="262"/>
      <c r="N58" s="262"/>
      <c r="O58" s="262"/>
      <c r="P58" s="265" t="s">
        <v>107</v>
      </c>
      <c r="Q58" s="270">
        <f ca="1">SUMIF($P$32:$Q$55,P58,Q32:Q55)</f>
        <v>0</v>
      </c>
      <c r="R58" s="271"/>
      <c r="S58" s="115"/>
      <c r="T58" s="65"/>
      <c r="U58" s="65"/>
      <c r="V58" s="65"/>
      <c r="W58" s="65"/>
    </row>
    <row r="59" spans="1:23" ht="19.5" customHeight="1" thickBot="1" x14ac:dyDescent="0.2">
      <c r="A59" s="259"/>
      <c r="B59" s="260"/>
      <c r="C59" s="103" t="s">
        <v>61</v>
      </c>
      <c r="D59" s="104" t="s">
        <v>50</v>
      </c>
      <c r="E59" s="105">
        <f t="shared" si="7"/>
        <v>0</v>
      </c>
      <c r="F59" s="106">
        <f t="shared" si="7"/>
        <v>0</v>
      </c>
      <c r="G59" s="105">
        <f t="shared" si="7"/>
        <v>0</v>
      </c>
      <c r="H59" s="107">
        <f t="shared" si="7"/>
        <v>0</v>
      </c>
      <c r="I59" s="105">
        <f t="shared" si="7"/>
        <v>0</v>
      </c>
      <c r="J59" s="107">
        <f t="shared" si="7"/>
        <v>0</v>
      </c>
      <c r="K59" s="105">
        <f t="shared" si="7"/>
        <v>0</v>
      </c>
      <c r="L59" s="107">
        <f t="shared" si="7"/>
        <v>0</v>
      </c>
      <c r="M59" s="263"/>
      <c r="N59" s="263"/>
      <c r="O59" s="263"/>
      <c r="P59" s="266"/>
      <c r="Q59" s="272"/>
      <c r="R59" s="273"/>
      <c r="S59" s="115"/>
      <c r="T59" s="65"/>
      <c r="U59" s="65"/>
      <c r="V59" s="65"/>
      <c r="W59" s="65"/>
    </row>
    <row r="60" spans="1:23" ht="19.5" customHeight="1" x14ac:dyDescent="0.4">
      <c r="A60" s="64" t="s">
        <v>34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5"/>
      <c r="S60" s="65"/>
      <c r="T60" s="65"/>
      <c r="U60" s="65"/>
      <c r="V60" s="65"/>
      <c r="W60" s="65"/>
    </row>
    <row r="61" spans="1:23" ht="19.5" customHeight="1" x14ac:dyDescent="0.4">
      <c r="A61" s="64" t="s">
        <v>71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5"/>
      <c r="S61" s="65"/>
      <c r="T61" s="65"/>
      <c r="U61" s="65"/>
      <c r="V61" s="65"/>
      <c r="W61" s="65"/>
    </row>
    <row r="62" spans="1:23" ht="5.45" customHeight="1" x14ac:dyDescent="0.1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</row>
    <row r="63" spans="1:23" ht="26.25" customHeight="1" x14ac:dyDescent="0.5">
      <c r="A63" s="65"/>
      <c r="B63" s="65"/>
      <c r="C63" s="65"/>
      <c r="D63" s="66" t="s">
        <v>96</v>
      </c>
      <c r="E63" s="66"/>
      <c r="F63" s="66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</row>
    <row r="64" spans="1:23" ht="22.5" customHeight="1" x14ac:dyDescent="0.5">
      <c r="A64" s="65"/>
      <c r="B64" s="65"/>
      <c r="C64" s="65"/>
      <c r="D64" s="67" t="s">
        <v>36</v>
      </c>
      <c r="E64" s="68" t="str">
        <f>IF(B32="","",B32)</f>
        <v/>
      </c>
      <c r="F64" s="69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</row>
    <row r="65" spans="1:23" ht="23.25" customHeight="1" x14ac:dyDescent="0.5">
      <c r="A65" s="65"/>
      <c r="B65" s="65"/>
      <c r="C65" s="65"/>
      <c r="D65" s="70" t="s">
        <v>62</v>
      </c>
      <c r="E65" s="71">
        <f ca="1">IF(E64="課税",Q58,Q56)</f>
        <v>0</v>
      </c>
      <c r="F65" s="69" t="str">
        <f>IF(E64="","",IF(E64="課税","（税抜き）","（税込み）"))</f>
        <v/>
      </c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</row>
    <row r="66" spans="1:23" ht="3.75" customHeight="1" x14ac:dyDescent="0.1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</row>
  </sheetData>
  <mergeCells count="90">
    <mergeCell ref="S8:U10"/>
    <mergeCell ref="S18:U18"/>
    <mergeCell ref="N5:Q5"/>
    <mergeCell ref="N3:Q3"/>
    <mergeCell ref="N4:Q4"/>
    <mergeCell ref="Q8:R9"/>
    <mergeCell ref="O9:O10"/>
    <mergeCell ref="P9:P10"/>
    <mergeCell ref="N9:N10"/>
    <mergeCell ref="B3:G3"/>
    <mergeCell ref="B4:G4"/>
    <mergeCell ref="B5:G5"/>
    <mergeCell ref="H3:I3"/>
    <mergeCell ref="H4:I4"/>
    <mergeCell ref="H5:I5"/>
    <mergeCell ref="M11:M17"/>
    <mergeCell ref="B9:B10"/>
    <mergeCell ref="C9:C10"/>
    <mergeCell ref="F9:F10"/>
    <mergeCell ref="J9:J10"/>
    <mergeCell ref="P34:P35"/>
    <mergeCell ref="V8:W10"/>
    <mergeCell ref="A18:C18"/>
    <mergeCell ref="A8:A10"/>
    <mergeCell ref="B8:C8"/>
    <mergeCell ref="D8:E9"/>
    <mergeCell ref="N8:P8"/>
    <mergeCell ref="N11:N17"/>
    <mergeCell ref="O11:O17"/>
    <mergeCell ref="P11:P17"/>
    <mergeCell ref="K8:M8"/>
    <mergeCell ref="K9:K10"/>
    <mergeCell ref="L9:L10"/>
    <mergeCell ref="M9:M10"/>
    <mergeCell ref="K11:K17"/>
    <mergeCell ref="L11:L17"/>
    <mergeCell ref="B48:B51"/>
    <mergeCell ref="P50:P51"/>
    <mergeCell ref="P48:P49"/>
    <mergeCell ref="P54:P55"/>
    <mergeCell ref="A48:A51"/>
    <mergeCell ref="A52:A55"/>
    <mergeCell ref="B52:B55"/>
    <mergeCell ref="P52:P53"/>
    <mergeCell ref="O32:O55"/>
    <mergeCell ref="A44:A47"/>
    <mergeCell ref="B44:B47"/>
    <mergeCell ref="M32:M55"/>
    <mergeCell ref="N32:N55"/>
    <mergeCell ref="B40:B43"/>
    <mergeCell ref="A36:A39"/>
    <mergeCell ref="B36:B39"/>
    <mergeCell ref="A19:C19"/>
    <mergeCell ref="A40:A43"/>
    <mergeCell ref="P46:P47"/>
    <mergeCell ref="M30:M31"/>
    <mergeCell ref="N30:N31"/>
    <mergeCell ref="O30:O31"/>
    <mergeCell ref="A32:A35"/>
    <mergeCell ref="B32:B35"/>
    <mergeCell ref="P32:P33"/>
    <mergeCell ref="P42:P43"/>
    <mergeCell ref="A29:A31"/>
    <mergeCell ref="B29:D31"/>
    <mergeCell ref="P29:R31"/>
    <mergeCell ref="Q32:R33"/>
    <mergeCell ref="Q34:R35"/>
    <mergeCell ref="Q36:R37"/>
    <mergeCell ref="M29:O29"/>
    <mergeCell ref="Q56:R57"/>
    <mergeCell ref="Q58:R59"/>
    <mergeCell ref="Q48:R49"/>
    <mergeCell ref="Q50:R51"/>
    <mergeCell ref="Q52:R53"/>
    <mergeCell ref="Q54:R55"/>
    <mergeCell ref="Q40:R41"/>
    <mergeCell ref="Q42:R43"/>
    <mergeCell ref="Q44:R45"/>
    <mergeCell ref="Q46:R47"/>
    <mergeCell ref="Q38:R39"/>
    <mergeCell ref="P36:P37"/>
    <mergeCell ref="P38:P39"/>
    <mergeCell ref="P44:P45"/>
    <mergeCell ref="P40:P41"/>
    <mergeCell ref="A56:B59"/>
    <mergeCell ref="M56:M59"/>
    <mergeCell ref="N56:N59"/>
    <mergeCell ref="O56:O59"/>
    <mergeCell ref="P56:P57"/>
    <mergeCell ref="P58:P59"/>
  </mergeCells>
  <phoneticPr fontId="1"/>
  <dataValidations count="2">
    <dataValidation type="list" allowBlank="1" showInputMessage="1" showErrorMessage="1" sqref="C11:C17">
      <formula1>"低圧,高圧,特別高圧"</formula1>
    </dataValidation>
    <dataValidation type="list" allowBlank="1" showInputMessage="1" showErrorMessage="1" sqref="B11:B17 B32:B55">
      <formula1>"課税,免税"</formula1>
    </dataValidation>
  </dataValidations>
  <pageMargins left="0.39370078740157483" right="0" top="0.74803149606299213" bottom="0.74803149606299213" header="0.31496062992125984" footer="0.31496062992125984"/>
  <pageSetup paperSize="8" scale="85" fitToHeight="0" orientation="landscape" r:id="rId1"/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view="pageBreakPreview" zoomScale="156" zoomScaleNormal="80" zoomScaleSheetLayoutView="156" workbookViewId="0">
      <selection activeCell="E57" sqref="E57"/>
    </sheetView>
  </sheetViews>
  <sheetFormatPr defaultColWidth="9" defaultRowHeight="13.5" x14ac:dyDescent="0.15"/>
  <cols>
    <col min="1" max="1" width="9.875" style="9" customWidth="1"/>
    <col min="2" max="2" width="6.5" style="9" customWidth="1"/>
    <col min="3" max="3" width="7.375" style="9" customWidth="1"/>
    <col min="4" max="4" width="14.5" style="9" customWidth="1"/>
    <col min="5" max="5" width="13.125" style="9" customWidth="1"/>
    <col min="6" max="10" width="15.625" style="9" customWidth="1"/>
    <col min="11" max="17" width="11.875" style="9" customWidth="1"/>
    <col min="18" max="18" width="13.125" style="9" customWidth="1"/>
    <col min="19" max="19" width="3.875" style="9" customWidth="1"/>
    <col min="20" max="20" width="1.625" style="9" customWidth="1"/>
    <col min="21" max="21" width="3.875" style="9" customWidth="1"/>
    <col min="22" max="22" width="10.5" style="9" customWidth="1"/>
    <col min="23" max="23" width="9.125" style="9" customWidth="1"/>
    <col min="24" max="16384" width="9" style="9"/>
  </cols>
  <sheetData>
    <row r="1" spans="1:23" ht="18.75" x14ac:dyDescent="0.4">
      <c r="A1" s="8" t="s">
        <v>51</v>
      </c>
      <c r="B1" s="8"/>
      <c r="C1" s="8"/>
      <c r="D1" s="8"/>
      <c r="E1" s="8"/>
      <c r="F1" s="8"/>
      <c r="G1" s="8"/>
      <c r="H1" s="8"/>
      <c r="I1" s="8"/>
      <c r="J1" s="8"/>
      <c r="K1" s="161"/>
      <c r="L1" s="8" t="s">
        <v>143</v>
      </c>
      <c r="M1" s="8"/>
      <c r="N1" s="8"/>
      <c r="O1" s="8"/>
      <c r="P1" s="8"/>
      <c r="Q1" s="8"/>
    </row>
    <row r="2" spans="1:23" ht="12.75" customHeight="1" x14ac:dyDescent="0.4">
      <c r="A2" s="8"/>
      <c r="B2" s="8"/>
      <c r="C2" s="8"/>
      <c r="D2" s="10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3" ht="31.5" customHeight="1" x14ac:dyDescent="0.5">
      <c r="A3" s="8"/>
      <c r="B3" s="337" t="s">
        <v>68</v>
      </c>
      <c r="C3" s="337"/>
      <c r="D3" s="337"/>
      <c r="E3" s="337"/>
      <c r="F3" s="337"/>
      <c r="G3" s="337"/>
      <c r="H3" s="338">
        <f ca="1">SUM(E26,E65)</f>
        <v>822953</v>
      </c>
      <c r="I3" s="338"/>
      <c r="J3" s="11" t="s">
        <v>69</v>
      </c>
      <c r="L3" s="8"/>
      <c r="M3" s="8"/>
      <c r="N3" s="137" t="s">
        <v>17</v>
      </c>
      <c r="O3" s="137"/>
      <c r="P3" s="341" t="s">
        <v>64</v>
      </c>
      <c r="Q3" s="341"/>
      <c r="R3" s="341"/>
    </row>
    <row r="4" spans="1:23" ht="31.5" customHeight="1" x14ac:dyDescent="0.5">
      <c r="A4" s="8"/>
      <c r="B4" s="339" t="s">
        <v>74</v>
      </c>
      <c r="C4" s="339"/>
      <c r="D4" s="339"/>
      <c r="E4" s="339"/>
      <c r="F4" s="339"/>
      <c r="G4" s="339"/>
      <c r="H4" s="340">
        <v>0</v>
      </c>
      <c r="I4" s="340"/>
      <c r="J4" s="11"/>
      <c r="L4" s="8"/>
      <c r="M4" s="8"/>
      <c r="N4" s="137" t="s">
        <v>59</v>
      </c>
      <c r="O4" s="137"/>
      <c r="P4" s="342" t="s">
        <v>63</v>
      </c>
      <c r="Q4" s="342"/>
      <c r="R4" s="342"/>
    </row>
    <row r="5" spans="1:23" ht="31.5" customHeight="1" x14ac:dyDescent="0.5">
      <c r="B5" s="339" t="s">
        <v>81</v>
      </c>
      <c r="C5" s="339"/>
      <c r="D5" s="339"/>
      <c r="E5" s="339"/>
      <c r="F5" s="339"/>
      <c r="G5" s="339"/>
      <c r="H5" s="340">
        <f ca="1">H3-H4</f>
        <v>822953</v>
      </c>
      <c r="I5" s="340"/>
      <c r="J5" s="11" t="s">
        <v>82</v>
      </c>
      <c r="L5" s="8"/>
      <c r="M5" s="8"/>
      <c r="N5" s="138" t="s">
        <v>60</v>
      </c>
      <c r="O5" s="139"/>
      <c r="P5" s="343">
        <v>1</v>
      </c>
      <c r="Q5" s="343"/>
      <c r="R5" s="343"/>
    </row>
    <row r="6" spans="1:23" ht="22.5" customHeight="1" x14ac:dyDescent="0.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3" ht="20.25" customHeight="1" thickBot="1" x14ac:dyDescent="0.45">
      <c r="A7" s="8" t="s">
        <v>70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23" ht="20.25" customHeight="1" x14ac:dyDescent="0.4">
      <c r="A8" s="282" t="s">
        <v>97</v>
      </c>
      <c r="B8" s="308" t="s">
        <v>18</v>
      </c>
      <c r="C8" s="309"/>
      <c r="D8" s="310" t="s">
        <v>87</v>
      </c>
      <c r="E8" s="311"/>
      <c r="F8" s="24"/>
      <c r="G8" s="25"/>
      <c r="H8" s="25"/>
      <c r="I8" s="25"/>
      <c r="J8" s="26"/>
      <c r="K8" s="267" t="s">
        <v>89</v>
      </c>
      <c r="L8" s="267"/>
      <c r="M8" s="267"/>
      <c r="N8" s="267" t="s">
        <v>121</v>
      </c>
      <c r="O8" s="267"/>
      <c r="P8" s="267"/>
      <c r="Q8" s="300" t="s">
        <v>141</v>
      </c>
      <c r="R8" s="322"/>
      <c r="S8" s="300" t="s">
        <v>144</v>
      </c>
      <c r="T8" s="321"/>
      <c r="U8" s="322"/>
      <c r="V8" s="300" t="s">
        <v>151</v>
      </c>
      <c r="W8" s="334"/>
    </row>
    <row r="9" spans="1:23" ht="20.25" customHeight="1" x14ac:dyDescent="0.4">
      <c r="A9" s="283"/>
      <c r="B9" s="315" t="s">
        <v>19</v>
      </c>
      <c r="C9" s="316" t="s">
        <v>20</v>
      </c>
      <c r="D9" s="312"/>
      <c r="E9" s="313"/>
      <c r="F9" s="316" t="s">
        <v>21</v>
      </c>
      <c r="G9" s="27" t="s">
        <v>22</v>
      </c>
      <c r="H9" s="28"/>
      <c r="I9" s="29"/>
      <c r="J9" s="316" t="s">
        <v>23</v>
      </c>
      <c r="K9" s="277" t="s">
        <v>24</v>
      </c>
      <c r="L9" s="277" t="s">
        <v>25</v>
      </c>
      <c r="M9" s="293" t="s">
        <v>149</v>
      </c>
      <c r="N9" s="277" t="s">
        <v>24</v>
      </c>
      <c r="O9" s="277" t="s">
        <v>25</v>
      </c>
      <c r="P9" s="293" t="s">
        <v>149</v>
      </c>
      <c r="Q9" s="302"/>
      <c r="R9" s="324"/>
      <c r="S9" s="302"/>
      <c r="T9" s="323"/>
      <c r="U9" s="324"/>
      <c r="V9" s="287"/>
      <c r="W9" s="335"/>
    </row>
    <row r="10" spans="1:23" ht="20.25" customHeight="1" thickBot="1" x14ac:dyDescent="0.45">
      <c r="A10" s="284"/>
      <c r="B10" s="275"/>
      <c r="C10" s="275"/>
      <c r="D10" s="30"/>
      <c r="E10" s="31" t="s">
        <v>26</v>
      </c>
      <c r="F10" s="275"/>
      <c r="G10" s="32" t="s">
        <v>27</v>
      </c>
      <c r="H10" s="33" t="s">
        <v>28</v>
      </c>
      <c r="I10" s="33" t="s">
        <v>29</v>
      </c>
      <c r="J10" s="275"/>
      <c r="K10" s="278"/>
      <c r="L10" s="278"/>
      <c r="M10" s="278"/>
      <c r="N10" s="278"/>
      <c r="O10" s="278"/>
      <c r="P10" s="278"/>
      <c r="Q10" s="34"/>
      <c r="R10" s="31" t="s">
        <v>26</v>
      </c>
      <c r="S10" s="304"/>
      <c r="T10" s="325"/>
      <c r="U10" s="326"/>
      <c r="V10" s="289"/>
      <c r="W10" s="336"/>
    </row>
    <row r="11" spans="1:23" ht="20.25" customHeight="1" x14ac:dyDescent="0.15">
      <c r="A11" s="35" t="s">
        <v>108</v>
      </c>
      <c r="B11" s="36" t="s">
        <v>31</v>
      </c>
      <c r="C11" s="37" t="s">
        <v>94</v>
      </c>
      <c r="D11" s="38">
        <f>IF(F11="","",INT(SUM(F11,G11,J11)))</f>
        <v>1639139</v>
      </c>
      <c r="E11" s="39">
        <f>IF(D11="","",INT(D11/11))</f>
        <v>149012</v>
      </c>
      <c r="F11" s="40">
        <v>174751.95</v>
      </c>
      <c r="G11" s="41">
        <f>IF(H11="","",SUM(H11:I11))</f>
        <v>1162226.4099999999</v>
      </c>
      <c r="H11" s="40">
        <v>1017714.46</v>
      </c>
      <c r="I11" s="40">
        <v>144511.95000000001</v>
      </c>
      <c r="J11" s="40">
        <v>302161</v>
      </c>
      <c r="K11" s="297">
        <v>1.0129999999999999</v>
      </c>
      <c r="L11" s="297">
        <v>1.1399999999999999</v>
      </c>
      <c r="M11" s="297">
        <v>1.075</v>
      </c>
      <c r="N11" s="297">
        <v>1.101</v>
      </c>
      <c r="O11" s="297">
        <v>1.0840000000000001</v>
      </c>
      <c r="P11" s="297">
        <v>1.081</v>
      </c>
      <c r="Q11" s="42">
        <f t="shared" ref="Q11:Q17" si="0">IF(C11="","",INT(SUM((F11/HLOOKUP(C11,$K$9:$M$11,3,FALSE)),(G11/HLOOKUP(C11,$N$9:$P$11,3,FALSE)),J11)))</f>
        <v>1527616</v>
      </c>
      <c r="R11" s="39">
        <f t="shared" ref="R11:R17" si="1">IF(D11="","",INT(Q11/11))</f>
        <v>138874</v>
      </c>
      <c r="S11" s="162">
        <v>1</v>
      </c>
      <c r="T11" s="129" t="s">
        <v>111</v>
      </c>
      <c r="U11" s="166">
        <v>31</v>
      </c>
      <c r="V11" s="119">
        <f t="shared" ref="V11:V17" si="2">IF(B11="","",IF(B11="課税",(ROUNDDOWN((D11-E11)*S11/U11,0)-ROUNDDOWN((Q11-R11)*S11/U11,0)),(ROUNDDOWN(D11*S11/U11,0)-ROUNDDOWN(Q11*S11/U11,0))))</f>
        <v>3270</v>
      </c>
      <c r="W11" s="43" t="str">
        <f t="shared" ref="W11:W17" si="3">IF(B11="","",IF(B11="課税","(税抜き)","(税込み)"))</f>
        <v>(税抜き)</v>
      </c>
    </row>
    <row r="12" spans="1:23" ht="20.25" customHeight="1" x14ac:dyDescent="0.15">
      <c r="A12" s="35" t="s">
        <v>90</v>
      </c>
      <c r="B12" s="36" t="s">
        <v>31</v>
      </c>
      <c r="C12" s="37" t="s">
        <v>94</v>
      </c>
      <c r="D12" s="38">
        <f>IF(F12="","",INT(SUM(F12,G12,J12)))</f>
        <v>1797499</v>
      </c>
      <c r="E12" s="39">
        <f>IF(D12="","",INT(D12/11))</f>
        <v>163409</v>
      </c>
      <c r="F12" s="40">
        <v>120876.64000000001</v>
      </c>
      <c r="G12" s="41">
        <f>IF(H12="","",SUM(H12:I12))</f>
        <v>1333135.18</v>
      </c>
      <c r="H12" s="40">
        <v>1156910.44</v>
      </c>
      <c r="I12" s="40">
        <v>176224.74</v>
      </c>
      <c r="J12" s="40">
        <v>343488</v>
      </c>
      <c r="K12" s="298"/>
      <c r="L12" s="298"/>
      <c r="M12" s="298"/>
      <c r="N12" s="298"/>
      <c r="O12" s="298"/>
      <c r="P12" s="298"/>
      <c r="Q12" s="42">
        <f t="shared" si="0"/>
        <v>1679349</v>
      </c>
      <c r="R12" s="117">
        <f t="shared" ref="R12" si="4">IF(D12="","",INT(Q12/11))</f>
        <v>152668</v>
      </c>
      <c r="S12" s="130">
        <v>30</v>
      </c>
      <c r="T12" s="129" t="s">
        <v>111</v>
      </c>
      <c r="U12" s="131">
        <v>30</v>
      </c>
      <c r="V12" s="42">
        <f t="shared" si="2"/>
        <v>107409</v>
      </c>
      <c r="W12" s="43" t="str">
        <f t="shared" ref="W12" si="5">IF(B12="","",IF(B12="課税","(税抜き)","(税込み)"))</f>
        <v>(税抜き)</v>
      </c>
    </row>
    <row r="13" spans="1:23" ht="20.25" customHeight="1" x14ac:dyDescent="0.15">
      <c r="A13" s="35" t="s">
        <v>91</v>
      </c>
      <c r="B13" s="36" t="s">
        <v>31</v>
      </c>
      <c r="C13" s="37" t="s">
        <v>94</v>
      </c>
      <c r="D13" s="44">
        <f t="shared" ref="D13:D17" si="6">IF(F13="","",INT(SUM(F13,G13,J13)))</f>
        <v>1307620</v>
      </c>
      <c r="E13" s="45">
        <f t="shared" ref="E13:E17" si="7">IF(F13="","",INT(D13/11))</f>
        <v>118874</v>
      </c>
      <c r="F13" s="46">
        <v>192855.32000000004</v>
      </c>
      <c r="G13" s="47">
        <f t="shared" ref="G13:G17" si="8">IF(H13="","",SUM(H13:I13))</f>
        <v>894240.8</v>
      </c>
      <c r="H13" s="46">
        <v>742750.4</v>
      </c>
      <c r="I13" s="46">
        <v>151490.4</v>
      </c>
      <c r="J13" s="46">
        <v>220524</v>
      </c>
      <c r="K13" s="298"/>
      <c r="L13" s="298"/>
      <c r="M13" s="298"/>
      <c r="N13" s="298"/>
      <c r="O13" s="298"/>
      <c r="P13" s="298"/>
      <c r="Q13" s="48">
        <f t="shared" si="0"/>
        <v>1214640</v>
      </c>
      <c r="R13" s="118">
        <f t="shared" si="1"/>
        <v>110421</v>
      </c>
      <c r="S13" s="130">
        <v>31</v>
      </c>
      <c r="T13" s="129" t="s">
        <v>111</v>
      </c>
      <c r="U13" s="129">
        <v>31</v>
      </c>
      <c r="V13" s="48">
        <f t="shared" si="2"/>
        <v>84527</v>
      </c>
      <c r="W13" s="49" t="str">
        <f t="shared" si="3"/>
        <v>(税抜き)</v>
      </c>
    </row>
    <row r="14" spans="1:23" ht="20.25" customHeight="1" x14ac:dyDescent="0.15">
      <c r="A14" s="35" t="s">
        <v>92</v>
      </c>
      <c r="B14" s="36" t="s">
        <v>31</v>
      </c>
      <c r="C14" s="37" t="s">
        <v>94</v>
      </c>
      <c r="D14" s="44">
        <f t="shared" si="6"/>
        <v>994119</v>
      </c>
      <c r="E14" s="45">
        <f t="shared" si="7"/>
        <v>90374</v>
      </c>
      <c r="F14" s="46">
        <v>228288.75000000003</v>
      </c>
      <c r="G14" s="47">
        <f t="shared" si="8"/>
        <v>627717.44000000006</v>
      </c>
      <c r="H14" s="46">
        <v>500812.83</v>
      </c>
      <c r="I14" s="46">
        <v>126904.61</v>
      </c>
      <c r="J14" s="46">
        <v>138113</v>
      </c>
      <c r="K14" s="298"/>
      <c r="L14" s="298"/>
      <c r="M14" s="298"/>
      <c r="N14" s="298"/>
      <c r="O14" s="298"/>
      <c r="P14" s="298"/>
      <c r="Q14" s="48">
        <f t="shared" si="0"/>
        <v>917441</v>
      </c>
      <c r="R14" s="118">
        <f t="shared" si="1"/>
        <v>83403</v>
      </c>
      <c r="S14" s="130">
        <v>30</v>
      </c>
      <c r="T14" s="129" t="s">
        <v>111</v>
      </c>
      <c r="U14" s="129">
        <v>30</v>
      </c>
      <c r="V14" s="48">
        <f t="shared" si="2"/>
        <v>69707</v>
      </c>
      <c r="W14" s="49" t="str">
        <f t="shared" si="3"/>
        <v>(税抜き)</v>
      </c>
    </row>
    <row r="15" spans="1:23" ht="20.25" customHeight="1" x14ac:dyDescent="0.15">
      <c r="A15" s="35" t="s">
        <v>93</v>
      </c>
      <c r="B15" s="36" t="s">
        <v>31</v>
      </c>
      <c r="C15" s="37" t="s">
        <v>94</v>
      </c>
      <c r="D15" s="44">
        <f t="shared" si="6"/>
        <v>996189</v>
      </c>
      <c r="E15" s="45">
        <f t="shared" si="7"/>
        <v>90562</v>
      </c>
      <c r="F15" s="40">
        <v>226402.50000000003</v>
      </c>
      <c r="G15" s="47">
        <f t="shared" si="8"/>
        <v>639218.94000000006</v>
      </c>
      <c r="H15" s="46">
        <v>473453.46</v>
      </c>
      <c r="I15" s="46">
        <v>165765.48000000001</v>
      </c>
      <c r="J15" s="46">
        <v>130568</v>
      </c>
      <c r="K15" s="298"/>
      <c r="L15" s="298"/>
      <c r="M15" s="298"/>
      <c r="N15" s="298"/>
      <c r="O15" s="298"/>
      <c r="P15" s="298"/>
      <c r="Q15" s="48">
        <f t="shared" si="0"/>
        <v>918852</v>
      </c>
      <c r="R15" s="118">
        <f t="shared" si="1"/>
        <v>83532</v>
      </c>
      <c r="S15" s="130">
        <v>31</v>
      </c>
      <c r="T15" s="129" t="s">
        <v>111</v>
      </c>
      <c r="U15" s="129">
        <v>31</v>
      </c>
      <c r="V15" s="48">
        <f t="shared" si="2"/>
        <v>70307</v>
      </c>
      <c r="W15" s="49" t="str">
        <f t="shared" si="3"/>
        <v>(税抜き)</v>
      </c>
    </row>
    <row r="16" spans="1:23" ht="20.25" customHeight="1" x14ac:dyDescent="0.15">
      <c r="A16" s="35" t="s">
        <v>109</v>
      </c>
      <c r="B16" s="36" t="s">
        <v>31</v>
      </c>
      <c r="C16" s="37" t="s">
        <v>94</v>
      </c>
      <c r="D16" s="44">
        <f t="shared" si="6"/>
        <v>961434</v>
      </c>
      <c r="E16" s="45">
        <f t="shared" si="7"/>
        <v>87403</v>
      </c>
      <c r="F16" s="46">
        <v>226314.95</v>
      </c>
      <c r="G16" s="47">
        <f t="shared" si="8"/>
        <v>617323.52000000002</v>
      </c>
      <c r="H16" s="46">
        <v>427141.44</v>
      </c>
      <c r="I16" s="46">
        <v>190182.08</v>
      </c>
      <c r="J16" s="46">
        <v>117796</v>
      </c>
      <c r="K16" s="298"/>
      <c r="L16" s="298"/>
      <c r="M16" s="298"/>
      <c r="N16" s="298"/>
      <c r="O16" s="298"/>
      <c r="P16" s="298"/>
      <c r="Q16" s="48">
        <f t="shared" si="0"/>
        <v>885804</v>
      </c>
      <c r="R16" s="118">
        <f t="shared" si="1"/>
        <v>80527</v>
      </c>
      <c r="S16" s="130">
        <v>31</v>
      </c>
      <c r="T16" s="129" t="s">
        <v>111</v>
      </c>
      <c r="U16" s="129">
        <v>31</v>
      </c>
      <c r="V16" s="48">
        <f t="shared" si="2"/>
        <v>68754</v>
      </c>
      <c r="W16" s="49" t="str">
        <f t="shared" si="3"/>
        <v>(税抜き)</v>
      </c>
    </row>
    <row r="17" spans="1:23" ht="20.25" customHeight="1" thickBot="1" x14ac:dyDescent="0.2">
      <c r="A17" s="35" t="s">
        <v>110</v>
      </c>
      <c r="B17" s="36" t="s">
        <v>31</v>
      </c>
      <c r="C17" s="37" t="s">
        <v>94</v>
      </c>
      <c r="D17" s="44">
        <f t="shared" si="6"/>
        <v>1363145</v>
      </c>
      <c r="E17" s="45">
        <f t="shared" si="7"/>
        <v>123922</v>
      </c>
      <c r="F17" s="46">
        <v>162121.14000000001</v>
      </c>
      <c r="G17" s="47">
        <f t="shared" si="8"/>
        <v>1008749.2</v>
      </c>
      <c r="H17" s="46">
        <v>647605.84</v>
      </c>
      <c r="I17" s="46">
        <v>361143.36</v>
      </c>
      <c r="J17" s="46">
        <v>192275</v>
      </c>
      <c r="K17" s="298"/>
      <c r="L17" s="298"/>
      <c r="M17" s="298"/>
      <c r="N17" s="298"/>
      <c r="O17" s="298"/>
      <c r="P17" s="298"/>
      <c r="Q17" s="169">
        <f t="shared" si="0"/>
        <v>1265066</v>
      </c>
      <c r="R17" s="168">
        <f t="shared" si="1"/>
        <v>115006</v>
      </c>
      <c r="S17" s="163">
        <v>29</v>
      </c>
      <c r="T17" s="129" t="s">
        <v>111</v>
      </c>
      <c r="U17" s="167">
        <v>30</v>
      </c>
      <c r="V17" s="48">
        <f t="shared" si="2"/>
        <v>86191</v>
      </c>
      <c r="W17" s="49" t="str">
        <f t="shared" si="3"/>
        <v>(税抜き)</v>
      </c>
    </row>
    <row r="18" spans="1:23" ht="20.25" customHeight="1" thickBot="1" x14ac:dyDescent="0.45">
      <c r="A18" s="306" t="s">
        <v>147</v>
      </c>
      <c r="B18" s="307"/>
      <c r="C18" s="307"/>
      <c r="D18" s="55">
        <f>IF(E11="","",ROUNDDOWN(D11*S11/U11,0)+ROUNDDOWN(D12*S12/U12,0)+ROUNDDOWN(D13*S13/U13,0)+ROUNDDOWN(D14*S14/U14,0)+ROUNDDOWN(D15*S15/U15,0)+ROUNDDOWN(D16*S16/U16,0)+ROUNDDOWN(D17*S17/U17,0))</f>
        <v>7427442</v>
      </c>
      <c r="E18" s="61" t="s">
        <v>33</v>
      </c>
      <c r="F18" s="61" t="s">
        <v>33</v>
      </c>
      <c r="G18" s="61" t="s">
        <v>33</v>
      </c>
      <c r="H18" s="61" t="s">
        <v>33</v>
      </c>
      <c r="I18" s="61" t="s">
        <v>33</v>
      </c>
      <c r="J18" s="61" t="s">
        <v>33</v>
      </c>
      <c r="K18" s="56" t="s">
        <v>33</v>
      </c>
      <c r="L18" s="56" t="s">
        <v>33</v>
      </c>
      <c r="M18" s="56" t="s">
        <v>33</v>
      </c>
      <c r="N18" s="56" t="s">
        <v>33</v>
      </c>
      <c r="O18" s="56" t="s">
        <v>33</v>
      </c>
      <c r="P18" s="56" t="s">
        <v>33</v>
      </c>
      <c r="Q18" s="170">
        <f>IF(Q11="","",ROUNDDOWN(Q11*S11/U11,0)+ROUNDDOWN(Q12*S12/U12,0)+ROUNDDOWN(Q13*S13/U13,0)+ROUNDDOWN(Q14*S14/U14,0)+ROUNDDOWN(Q15*S15/U15,0)+ROUNDDOWN(Q16*S16/U16,0)+ROUNDDOWN(Q17*S17/U17,0))</f>
        <v>6888260</v>
      </c>
      <c r="R18" s="136" t="s">
        <v>105</v>
      </c>
      <c r="S18" s="327" t="s">
        <v>112</v>
      </c>
      <c r="T18" s="328"/>
      <c r="U18" s="329"/>
      <c r="V18" s="58">
        <f>IF(D18="","",SUM(V11:V17))</f>
        <v>490165</v>
      </c>
      <c r="W18" s="59" t="str">
        <f>IF(B11="","",IF(B11="課税","(税抜き)","(税込み)"))</f>
        <v>(税抜き)</v>
      </c>
    </row>
    <row r="19" spans="1:23" ht="20.25" customHeight="1" thickBot="1" x14ac:dyDescent="0.45">
      <c r="A19" s="274" t="s">
        <v>148</v>
      </c>
      <c r="B19" s="275"/>
      <c r="C19" s="275"/>
      <c r="D19" s="60">
        <f>IF(E11="","",ROUNDDOWN((D11-E11)*S11/U11,0)+ROUNDDOWN((D12-E12)*S12/U12,0)+ROUNDDOWN((D13-E13)*S13/U13,0)+ROUNDDOWN((D14-E14)*S14/U14,0)+ROUNDDOWN((D15-E15)*S15/U15,0)+ROUNDDOWN((D16-E16)*S16/U16,0)+ROUNDDOWN((D17-E17)*S17/U17,0))</f>
        <v>6752222</v>
      </c>
      <c r="E19" s="61" t="s">
        <v>33</v>
      </c>
      <c r="F19" s="61" t="s">
        <v>33</v>
      </c>
      <c r="G19" s="61" t="s">
        <v>33</v>
      </c>
      <c r="H19" s="61" t="s">
        <v>33</v>
      </c>
      <c r="I19" s="61" t="s">
        <v>33</v>
      </c>
      <c r="J19" s="61" t="s">
        <v>33</v>
      </c>
      <c r="K19" s="61" t="s">
        <v>33</v>
      </c>
      <c r="L19" s="61" t="s">
        <v>33</v>
      </c>
      <c r="M19" s="61" t="s">
        <v>33</v>
      </c>
      <c r="N19" s="61" t="s">
        <v>33</v>
      </c>
      <c r="O19" s="61" t="s">
        <v>33</v>
      </c>
      <c r="P19" s="61" t="s">
        <v>33</v>
      </c>
      <c r="Q19" s="60">
        <f>IF(Q11="","",ROUNDDOWN((Q11-R11)*S11/U11,0)+ROUNDDOWN((Q12-R12)*S12/U12,0)+ROUNDDOWN((Q13-R13)*S13/U13,0)+ROUNDDOWN((Q14-R14)*S14/U14,0)+ROUNDDOWN((Q15-R15)*S15/U15,0)+ROUNDDOWN((Q16-R16)*S16/U16,0)+ROUNDDOWN((Q17-R17)*S17/U17,0))</f>
        <v>6262057</v>
      </c>
      <c r="R19" s="62" t="s">
        <v>33</v>
      </c>
      <c r="S19" s="114"/>
      <c r="T19" s="114"/>
      <c r="U19" s="114"/>
      <c r="V19" s="116"/>
      <c r="W19" s="63"/>
    </row>
    <row r="20" spans="1:23" ht="20.25" customHeight="1" x14ac:dyDescent="0.4">
      <c r="A20" s="64" t="s">
        <v>34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</row>
    <row r="21" spans="1:23" ht="20.25" customHeight="1" x14ac:dyDescent="0.4">
      <c r="A21" s="64" t="s">
        <v>35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23" ht="20.25" customHeight="1" x14ac:dyDescent="0.4">
      <c r="A22" s="64" t="s">
        <v>71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spans="1:23" ht="11.25" customHeight="1" x14ac:dyDescent="0.4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</row>
    <row r="24" spans="1:23" ht="26.25" customHeight="1" x14ac:dyDescent="0.5">
      <c r="A24" s="64"/>
      <c r="B24" s="64"/>
      <c r="C24" s="65"/>
      <c r="D24" s="66" t="s">
        <v>95</v>
      </c>
      <c r="E24" s="66"/>
      <c r="F24" s="66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</row>
    <row r="25" spans="1:23" ht="26.25" customHeight="1" x14ac:dyDescent="0.5">
      <c r="A25" s="64"/>
      <c r="B25" s="64"/>
      <c r="C25" s="65"/>
      <c r="D25" s="67" t="s">
        <v>36</v>
      </c>
      <c r="E25" s="68" t="str">
        <f>IF(B11="","",B11)</f>
        <v>課税</v>
      </c>
      <c r="F25" s="69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</row>
    <row r="26" spans="1:23" ht="26.25" customHeight="1" x14ac:dyDescent="0.5">
      <c r="A26" s="64"/>
      <c r="B26" s="64"/>
      <c r="C26" s="65"/>
      <c r="D26" s="70" t="s">
        <v>37</v>
      </c>
      <c r="E26" s="141">
        <f>IF(V18="","",V18)</f>
        <v>490165</v>
      </c>
      <c r="F26" s="69" t="str">
        <f>IF(E25="","",IF(E25="課税","（税抜き）","（税込み）"))</f>
        <v>（税抜き）</v>
      </c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</row>
    <row r="27" spans="1:23" ht="20.25" customHeight="1" x14ac:dyDescent="0.4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</row>
    <row r="28" spans="1:23" ht="19.5" customHeight="1" thickBot="1" x14ac:dyDescent="0.45">
      <c r="A28" s="64" t="s">
        <v>72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</row>
    <row r="29" spans="1:23" ht="19.5" customHeight="1" x14ac:dyDescent="0.4">
      <c r="A29" s="282" t="s">
        <v>97</v>
      </c>
      <c r="B29" s="285" t="s">
        <v>18</v>
      </c>
      <c r="C29" s="256"/>
      <c r="D29" s="286"/>
      <c r="E29" s="72" t="s">
        <v>73</v>
      </c>
      <c r="F29" s="73"/>
      <c r="G29" s="73"/>
      <c r="H29" s="25"/>
      <c r="I29" s="25"/>
      <c r="J29" s="25"/>
      <c r="K29" s="25"/>
      <c r="L29" s="74"/>
      <c r="M29" s="267" t="s">
        <v>38</v>
      </c>
      <c r="N29" s="267"/>
      <c r="O29" s="267"/>
      <c r="P29" s="291" t="s">
        <v>142</v>
      </c>
      <c r="Q29" s="291"/>
      <c r="R29" s="292"/>
      <c r="S29" s="113"/>
      <c r="T29" s="113"/>
      <c r="U29" s="113"/>
    </row>
    <row r="30" spans="1:23" ht="19.5" customHeight="1" x14ac:dyDescent="0.15">
      <c r="A30" s="283"/>
      <c r="B30" s="287"/>
      <c r="C30" s="258"/>
      <c r="D30" s="288"/>
      <c r="E30" s="111" t="s">
        <v>39</v>
      </c>
      <c r="F30" s="112"/>
      <c r="G30" s="75" t="s">
        <v>40</v>
      </c>
      <c r="H30" s="76"/>
      <c r="I30" s="75" t="s">
        <v>41</v>
      </c>
      <c r="J30" s="77"/>
      <c r="K30" s="75" t="s">
        <v>42</v>
      </c>
      <c r="L30" s="78"/>
      <c r="M30" s="277" t="s">
        <v>43</v>
      </c>
      <c r="N30" s="277" t="s">
        <v>44</v>
      </c>
      <c r="O30" s="277" t="s">
        <v>45</v>
      </c>
      <c r="P30" s="293"/>
      <c r="Q30" s="293"/>
      <c r="R30" s="294"/>
      <c r="S30" s="113"/>
      <c r="T30" s="113"/>
      <c r="U30" s="113"/>
    </row>
    <row r="31" spans="1:23" ht="19.5" customHeight="1" thickBot="1" x14ac:dyDescent="0.2">
      <c r="A31" s="284"/>
      <c r="B31" s="289"/>
      <c r="C31" s="260"/>
      <c r="D31" s="290"/>
      <c r="E31" s="79"/>
      <c r="F31" s="31" t="s">
        <v>46</v>
      </c>
      <c r="G31" s="80"/>
      <c r="H31" s="31" t="s">
        <v>46</v>
      </c>
      <c r="I31" s="79"/>
      <c r="J31" s="31" t="s">
        <v>46</v>
      </c>
      <c r="K31" s="81"/>
      <c r="L31" s="31" t="s">
        <v>46</v>
      </c>
      <c r="M31" s="278"/>
      <c r="N31" s="278"/>
      <c r="O31" s="278"/>
      <c r="P31" s="295"/>
      <c r="Q31" s="295"/>
      <c r="R31" s="296"/>
      <c r="S31" s="113"/>
      <c r="T31" s="113"/>
      <c r="U31" s="113"/>
    </row>
    <row r="32" spans="1:23" ht="19.5" customHeight="1" x14ac:dyDescent="0.15">
      <c r="A32" s="257" t="s">
        <v>98</v>
      </c>
      <c r="B32" s="279" t="s">
        <v>31</v>
      </c>
      <c r="C32" s="132" t="s">
        <v>86</v>
      </c>
      <c r="D32" s="82" t="s">
        <v>48</v>
      </c>
      <c r="E32" s="142">
        <f>IF($B$32="","",SUM(G32,I32,K32))</f>
        <v>612000</v>
      </c>
      <c r="F32" s="143">
        <f>IF(B32="","",SUM(H32,J32,L32))</f>
        <v>55636</v>
      </c>
      <c r="G32" s="144">
        <v>612000</v>
      </c>
      <c r="H32" s="145">
        <f>IF(B32="","",INT(G32/11))</f>
        <v>55636</v>
      </c>
      <c r="I32" s="144"/>
      <c r="J32" s="145">
        <f>IF(B32="","",INT(I32/11))</f>
        <v>0</v>
      </c>
      <c r="K32" s="144"/>
      <c r="L32" s="143">
        <f>IF(B32="","",INT(K32/11))</f>
        <v>0</v>
      </c>
      <c r="M32" s="297">
        <v>1.151</v>
      </c>
      <c r="N32" s="297">
        <v>1.111</v>
      </c>
      <c r="O32" s="297">
        <v>1.1779999999999999</v>
      </c>
      <c r="P32" s="264" t="s">
        <v>48</v>
      </c>
      <c r="Q32" s="268">
        <f>IF(B32="","",INT(E32-E34))</f>
        <v>80289</v>
      </c>
      <c r="R32" s="269"/>
      <c r="S32" s="115"/>
      <c r="T32" s="115"/>
      <c r="U32" s="115"/>
    </row>
    <row r="33" spans="1:21" ht="19.5" customHeight="1" x14ac:dyDescent="0.15">
      <c r="A33" s="257"/>
      <c r="B33" s="280"/>
      <c r="C33" s="133" t="s">
        <v>61</v>
      </c>
      <c r="D33" s="87" t="s">
        <v>49</v>
      </c>
      <c r="E33" s="146">
        <f>IF(B32="","",SUM(G33,I33,K33))</f>
        <v>556364</v>
      </c>
      <c r="F33" s="147">
        <f>IF(B32="","",SUM(H33,J33,L33))</f>
        <v>55636</v>
      </c>
      <c r="G33" s="148">
        <f>IF(B32="","",G32-H32)</f>
        <v>556364</v>
      </c>
      <c r="H33" s="149">
        <f>IF(B32="","",INT(G32/11))</f>
        <v>55636</v>
      </c>
      <c r="I33" s="148">
        <f>IF(B32="","",I32-J32)</f>
        <v>0</v>
      </c>
      <c r="J33" s="149">
        <f>IF(B32="","",INT(I32/11))</f>
        <v>0</v>
      </c>
      <c r="K33" s="148">
        <f>IF(B32="","",K32-L32)</f>
        <v>0</v>
      </c>
      <c r="L33" s="147">
        <f>IF(B32="","",INT(K32/11))</f>
        <v>0</v>
      </c>
      <c r="M33" s="298"/>
      <c r="N33" s="298"/>
      <c r="O33" s="298"/>
      <c r="P33" s="265"/>
      <c r="Q33" s="270"/>
      <c r="R33" s="271"/>
      <c r="S33" s="115"/>
      <c r="T33" s="115"/>
      <c r="U33" s="115"/>
    </row>
    <row r="34" spans="1:21" ht="19.5" customHeight="1" x14ac:dyDescent="0.15">
      <c r="A34" s="257"/>
      <c r="B34" s="280"/>
      <c r="C34" s="132" t="s">
        <v>125</v>
      </c>
      <c r="D34" s="92" t="s">
        <v>48</v>
      </c>
      <c r="E34" s="150">
        <f>IF(B32="","",SUM(G34,I34,K34))</f>
        <v>531711</v>
      </c>
      <c r="F34" s="151">
        <f>IF(B32="","",SUM(H34,J34,L34))</f>
        <v>48337</v>
      </c>
      <c r="G34" s="152">
        <f>IF(B32="","",INT(G32/$M$32))</f>
        <v>531711</v>
      </c>
      <c r="H34" s="153">
        <f>IF(B32="","",INT(G34/11))</f>
        <v>48337</v>
      </c>
      <c r="I34" s="152">
        <f>IF(B32="","",INT(I32/$N$32))</f>
        <v>0</v>
      </c>
      <c r="J34" s="153">
        <f>IF(B32="","",INT(I34/11))</f>
        <v>0</v>
      </c>
      <c r="K34" s="152">
        <f>IF(B32="","",INT(K32/$O$32))</f>
        <v>0</v>
      </c>
      <c r="L34" s="153">
        <f>IF(B32="","",INT(K34/11))</f>
        <v>0</v>
      </c>
      <c r="M34" s="298"/>
      <c r="N34" s="298"/>
      <c r="O34" s="298"/>
      <c r="P34" s="265" t="s">
        <v>50</v>
      </c>
      <c r="Q34" s="270">
        <f>IF(B32="","",INT(E33-E35))</f>
        <v>72990</v>
      </c>
      <c r="R34" s="271"/>
      <c r="S34" s="115"/>
      <c r="T34" s="115"/>
      <c r="U34" s="115"/>
    </row>
    <row r="35" spans="1:21" ht="19.5" customHeight="1" x14ac:dyDescent="0.15">
      <c r="A35" s="276"/>
      <c r="B35" s="281"/>
      <c r="C35" s="133" t="s">
        <v>61</v>
      </c>
      <c r="D35" s="97" t="s">
        <v>50</v>
      </c>
      <c r="E35" s="148">
        <f>IF(B32="","",SUM(G35,I35,K35))</f>
        <v>483374</v>
      </c>
      <c r="F35" s="147">
        <f>IF(B32="","",SUM(H35,J35,L35))</f>
        <v>48337</v>
      </c>
      <c r="G35" s="148">
        <f>IF(B32="","",G34-H34)</f>
        <v>483374</v>
      </c>
      <c r="H35" s="149">
        <f>IF(B32="","",INT(G34/11))</f>
        <v>48337</v>
      </c>
      <c r="I35" s="148">
        <f>IF(B32="","",I34-J34)</f>
        <v>0</v>
      </c>
      <c r="J35" s="149">
        <f>IF(B32="","",INT(I34/11))</f>
        <v>0</v>
      </c>
      <c r="K35" s="148">
        <f>IF(B32="","",K34-L34)</f>
        <v>0</v>
      </c>
      <c r="L35" s="149">
        <f>IF(B32="","",INT(K34/11))</f>
        <v>0</v>
      </c>
      <c r="M35" s="298"/>
      <c r="N35" s="298"/>
      <c r="O35" s="298"/>
      <c r="P35" s="265"/>
      <c r="Q35" s="270"/>
      <c r="R35" s="271"/>
      <c r="S35" s="115"/>
      <c r="T35" s="115"/>
      <c r="U35" s="115"/>
    </row>
    <row r="36" spans="1:21" ht="19.5" customHeight="1" x14ac:dyDescent="0.15">
      <c r="A36" s="257" t="s">
        <v>99</v>
      </c>
      <c r="B36" s="333" t="s">
        <v>31</v>
      </c>
      <c r="C36" s="132" t="s">
        <v>86</v>
      </c>
      <c r="D36" s="92" t="s">
        <v>48</v>
      </c>
      <c r="E36" s="154">
        <f>IF($B$36="","",SUM(G36,I36,K36))</f>
        <v>614500</v>
      </c>
      <c r="F36" s="151">
        <f>IF(B36="","",SUM(H36,J36,L36))</f>
        <v>55862</v>
      </c>
      <c r="G36" s="155">
        <v>512000</v>
      </c>
      <c r="H36" s="153">
        <f>IF(B36="","",INT(G36/11))</f>
        <v>46545</v>
      </c>
      <c r="I36" s="155">
        <v>100500</v>
      </c>
      <c r="J36" s="153">
        <f>IF(B36="","",INT(I36/11))</f>
        <v>9136</v>
      </c>
      <c r="K36" s="155">
        <v>2000</v>
      </c>
      <c r="L36" s="151">
        <f>IF(B36="","",INT(K36/11))</f>
        <v>181</v>
      </c>
      <c r="M36" s="298"/>
      <c r="N36" s="298"/>
      <c r="O36" s="298"/>
      <c r="P36" s="265" t="s">
        <v>48</v>
      </c>
      <c r="Q36" s="270">
        <f>IF(B36="","",INT(E36-E38))</f>
        <v>77514</v>
      </c>
      <c r="R36" s="271"/>
      <c r="S36" s="115"/>
      <c r="T36" s="115"/>
      <c r="U36" s="115"/>
    </row>
    <row r="37" spans="1:21" ht="19.5" customHeight="1" x14ac:dyDescent="0.15">
      <c r="A37" s="257"/>
      <c r="B37" s="333"/>
      <c r="C37" s="133" t="s">
        <v>61</v>
      </c>
      <c r="D37" s="87" t="s">
        <v>49</v>
      </c>
      <c r="E37" s="146">
        <f>IF(B36="","",SUM(G37,I37,K37))</f>
        <v>558638</v>
      </c>
      <c r="F37" s="147">
        <f>IF(B36="","",SUM(H37,J37,L37))</f>
        <v>55862</v>
      </c>
      <c r="G37" s="148">
        <f>IF(B36="","",G36-H36)</f>
        <v>465455</v>
      </c>
      <c r="H37" s="149">
        <f>IF(B36="","",INT(G36/11))</f>
        <v>46545</v>
      </c>
      <c r="I37" s="148">
        <f>IF(B36="","",I36-J36)</f>
        <v>91364</v>
      </c>
      <c r="J37" s="149">
        <f>IF(B36="","",INT(I36/11))</f>
        <v>9136</v>
      </c>
      <c r="K37" s="148">
        <f>IF(B36="","",K36-L36)</f>
        <v>1819</v>
      </c>
      <c r="L37" s="147">
        <f>IF(B36="","",INT(K36/11))</f>
        <v>181</v>
      </c>
      <c r="M37" s="298"/>
      <c r="N37" s="298"/>
      <c r="O37" s="298"/>
      <c r="P37" s="265"/>
      <c r="Q37" s="270"/>
      <c r="R37" s="271"/>
      <c r="S37" s="115"/>
      <c r="T37" s="115"/>
      <c r="U37" s="115"/>
    </row>
    <row r="38" spans="1:21" ht="19.5" customHeight="1" x14ac:dyDescent="0.15">
      <c r="A38" s="257"/>
      <c r="B38" s="333"/>
      <c r="C38" s="132" t="s">
        <v>124</v>
      </c>
      <c r="D38" s="92" t="s">
        <v>48</v>
      </c>
      <c r="E38" s="150">
        <f>IF(B36="","",SUM(G38,I38,K38))</f>
        <v>536986</v>
      </c>
      <c r="F38" s="151">
        <f>IF(B36="","",SUM(H38,J38,L38))</f>
        <v>48816</v>
      </c>
      <c r="G38" s="152">
        <f>IF(B36="","",INT(G36/$M$32))</f>
        <v>444830</v>
      </c>
      <c r="H38" s="153">
        <f>IF(B36="","",INT(G38/11))</f>
        <v>40439</v>
      </c>
      <c r="I38" s="152">
        <f>IF(B36="","",INT(I36/$N$32))</f>
        <v>90459</v>
      </c>
      <c r="J38" s="153">
        <f>IF(B36="","",INT(I38/11))</f>
        <v>8223</v>
      </c>
      <c r="K38" s="152">
        <f>IF(B36="","",INT(K36/$O$32))</f>
        <v>1697</v>
      </c>
      <c r="L38" s="153">
        <f>IF(B36="","",INT(K38/11))</f>
        <v>154</v>
      </c>
      <c r="M38" s="298"/>
      <c r="N38" s="298"/>
      <c r="O38" s="298"/>
      <c r="P38" s="265" t="s">
        <v>50</v>
      </c>
      <c r="Q38" s="270">
        <f>IF(B36="","",INT(E37-E39))</f>
        <v>70468</v>
      </c>
      <c r="R38" s="271"/>
      <c r="S38" s="115"/>
      <c r="T38" s="115"/>
      <c r="U38" s="115"/>
    </row>
    <row r="39" spans="1:21" ht="19.5" customHeight="1" x14ac:dyDescent="0.15">
      <c r="A39" s="276"/>
      <c r="B39" s="333"/>
      <c r="C39" s="133" t="s">
        <v>61</v>
      </c>
      <c r="D39" s="97" t="s">
        <v>50</v>
      </c>
      <c r="E39" s="148">
        <f>IF(B36="","",SUM(G39,I39,K39))</f>
        <v>488170</v>
      </c>
      <c r="F39" s="147">
        <f>IF(B36="","",SUM(H39,J39,L39))</f>
        <v>48816</v>
      </c>
      <c r="G39" s="148">
        <f>IF(B36="","",G38-H38)</f>
        <v>404391</v>
      </c>
      <c r="H39" s="149">
        <f>IF(B36="","",INT(G38/11))</f>
        <v>40439</v>
      </c>
      <c r="I39" s="148">
        <f>IF(B36="","",I38-J38)</f>
        <v>82236</v>
      </c>
      <c r="J39" s="149">
        <f>IF(B36="","",INT(I38/11))</f>
        <v>8223</v>
      </c>
      <c r="K39" s="148">
        <f>IF(B36="","",K38-L38)</f>
        <v>1543</v>
      </c>
      <c r="L39" s="149">
        <f>IF(B36="","",INT(K38/11))</f>
        <v>154</v>
      </c>
      <c r="M39" s="298"/>
      <c r="N39" s="298"/>
      <c r="O39" s="298"/>
      <c r="P39" s="265"/>
      <c r="Q39" s="270"/>
      <c r="R39" s="271"/>
      <c r="S39" s="115"/>
      <c r="T39" s="115"/>
      <c r="U39" s="115"/>
    </row>
    <row r="40" spans="1:21" ht="19.5" customHeight="1" x14ac:dyDescent="0.15">
      <c r="A40" s="257" t="s">
        <v>100</v>
      </c>
      <c r="B40" s="333" t="s">
        <v>31</v>
      </c>
      <c r="C40" s="132" t="s">
        <v>86</v>
      </c>
      <c r="D40" s="92" t="s">
        <v>48</v>
      </c>
      <c r="E40" s="154">
        <f>IF($B$40="","",SUM(G40,I40,K40))</f>
        <v>332000</v>
      </c>
      <c r="F40" s="151">
        <f>IF(B40="","",SUM(H40,J40,L40))</f>
        <v>30181</v>
      </c>
      <c r="G40" s="155">
        <v>312000</v>
      </c>
      <c r="H40" s="153">
        <f>IF(B40="","",INT(G40/11))</f>
        <v>28363</v>
      </c>
      <c r="I40" s="155">
        <v>20000</v>
      </c>
      <c r="J40" s="153">
        <f>IF(B40="","",INT(I40/11))</f>
        <v>1818</v>
      </c>
      <c r="K40" s="155"/>
      <c r="L40" s="151">
        <f>IF(B40="","",INT(K40/11))</f>
        <v>0</v>
      </c>
      <c r="M40" s="298"/>
      <c r="N40" s="298"/>
      <c r="O40" s="298"/>
      <c r="P40" s="265" t="s">
        <v>48</v>
      </c>
      <c r="Q40" s="270">
        <f>IF(B40="","",INT(E40-E42))</f>
        <v>42931</v>
      </c>
      <c r="R40" s="271"/>
      <c r="S40" s="115"/>
      <c r="T40" s="115"/>
      <c r="U40" s="115"/>
    </row>
    <row r="41" spans="1:21" ht="19.5" customHeight="1" x14ac:dyDescent="0.15">
      <c r="A41" s="257"/>
      <c r="B41" s="333"/>
      <c r="C41" s="133" t="s">
        <v>61</v>
      </c>
      <c r="D41" s="87" t="s">
        <v>49</v>
      </c>
      <c r="E41" s="146">
        <f>IF(B40="","",SUM(G41,I41,K41))</f>
        <v>301819</v>
      </c>
      <c r="F41" s="147">
        <f>IF(B40="","",SUM(H41,J41,L41))</f>
        <v>30181</v>
      </c>
      <c r="G41" s="148">
        <f>IF(B40="","",G40-H40)</f>
        <v>283637</v>
      </c>
      <c r="H41" s="149">
        <f>IF(B40="","",INT(G40/11))</f>
        <v>28363</v>
      </c>
      <c r="I41" s="148">
        <f>IF(B40="","",I40-J40)</f>
        <v>18182</v>
      </c>
      <c r="J41" s="149">
        <f>IF(B40="","",INT(I40/11))</f>
        <v>1818</v>
      </c>
      <c r="K41" s="148">
        <f>IF(B40="","",K40-L40)</f>
        <v>0</v>
      </c>
      <c r="L41" s="147">
        <f>IF(B40="","",INT(K40/11))</f>
        <v>0</v>
      </c>
      <c r="M41" s="298"/>
      <c r="N41" s="298"/>
      <c r="O41" s="298"/>
      <c r="P41" s="265"/>
      <c r="Q41" s="270"/>
      <c r="R41" s="271"/>
      <c r="S41" s="115"/>
      <c r="T41" s="115"/>
      <c r="U41" s="115"/>
    </row>
    <row r="42" spans="1:21" ht="19.5" customHeight="1" x14ac:dyDescent="0.15">
      <c r="A42" s="257"/>
      <c r="B42" s="333"/>
      <c r="C42" s="132" t="s">
        <v>124</v>
      </c>
      <c r="D42" s="92" t="s">
        <v>48</v>
      </c>
      <c r="E42" s="150">
        <f>IF(B40="","",SUM(G42,I42,K42))</f>
        <v>289069</v>
      </c>
      <c r="F42" s="151">
        <f>IF(B40="","",SUM(H42,J42,L42))</f>
        <v>26278</v>
      </c>
      <c r="G42" s="152">
        <f>IF(B40="","",INT(G40/$M$32))</f>
        <v>271068</v>
      </c>
      <c r="H42" s="153">
        <f>IF(B40="","",INT(G42/11))</f>
        <v>24642</v>
      </c>
      <c r="I42" s="152">
        <f>IF(B40="","",INT(I40/$N$32))</f>
        <v>18001</v>
      </c>
      <c r="J42" s="153">
        <f>IF(B40="","",INT(I42/11))</f>
        <v>1636</v>
      </c>
      <c r="K42" s="152">
        <f>IF(B40="","",INT(K40/$O$32))</f>
        <v>0</v>
      </c>
      <c r="L42" s="153">
        <f>IF(B40="","",INT(K42/11))</f>
        <v>0</v>
      </c>
      <c r="M42" s="298"/>
      <c r="N42" s="298"/>
      <c r="O42" s="298"/>
      <c r="P42" s="265" t="s">
        <v>50</v>
      </c>
      <c r="Q42" s="270">
        <f>IF(B40="","",INT(E41-E43))</f>
        <v>39028</v>
      </c>
      <c r="R42" s="271"/>
      <c r="S42" s="115"/>
      <c r="T42" s="115"/>
      <c r="U42" s="115"/>
    </row>
    <row r="43" spans="1:21" ht="19.5" customHeight="1" x14ac:dyDescent="0.15">
      <c r="A43" s="276"/>
      <c r="B43" s="333"/>
      <c r="C43" s="133" t="s">
        <v>61</v>
      </c>
      <c r="D43" s="97" t="s">
        <v>50</v>
      </c>
      <c r="E43" s="148">
        <f>IF(B40="","",SUM(G43,I43,K43))</f>
        <v>262791</v>
      </c>
      <c r="F43" s="147">
        <f>IF(B40="","",SUM(H43,J43,L43))</f>
        <v>26278</v>
      </c>
      <c r="G43" s="148">
        <f>IF(B40="","",G42-H42)</f>
        <v>246426</v>
      </c>
      <c r="H43" s="149">
        <f>IF(B40="","",INT(G42/11))</f>
        <v>24642</v>
      </c>
      <c r="I43" s="148">
        <f>IF(B40="","",I42-J42)</f>
        <v>16365</v>
      </c>
      <c r="J43" s="149">
        <f>IF(B40="","",INT(I42/11))</f>
        <v>1636</v>
      </c>
      <c r="K43" s="148">
        <f>IF(B40="","",K42-L42)</f>
        <v>0</v>
      </c>
      <c r="L43" s="149">
        <f>IF(B40="","",INT(K42/11))</f>
        <v>0</v>
      </c>
      <c r="M43" s="298"/>
      <c r="N43" s="298"/>
      <c r="O43" s="298"/>
      <c r="P43" s="265"/>
      <c r="Q43" s="270"/>
      <c r="R43" s="271"/>
      <c r="S43" s="115"/>
      <c r="T43" s="115"/>
      <c r="U43" s="115"/>
    </row>
    <row r="44" spans="1:21" ht="19.5" customHeight="1" x14ac:dyDescent="0.15">
      <c r="A44" s="257" t="s">
        <v>101</v>
      </c>
      <c r="B44" s="333" t="s">
        <v>31</v>
      </c>
      <c r="C44" s="132" t="s">
        <v>86</v>
      </c>
      <c r="D44" s="92" t="s">
        <v>48</v>
      </c>
      <c r="E44" s="154">
        <f>IF($B$44="","",SUM(G44,I44,K44))</f>
        <v>660000</v>
      </c>
      <c r="F44" s="151">
        <f>IF(B44="","",SUM(H44,J44,L44))</f>
        <v>59999</v>
      </c>
      <c r="G44" s="155">
        <v>640000</v>
      </c>
      <c r="H44" s="153">
        <f>IF(B44="","",INT(G44/11))</f>
        <v>58181</v>
      </c>
      <c r="I44" s="155">
        <v>20000</v>
      </c>
      <c r="J44" s="153">
        <f>IF(B44="","",INT(I44/11))</f>
        <v>1818</v>
      </c>
      <c r="K44" s="155"/>
      <c r="L44" s="151">
        <f>IF(B44="","",INT(K44/11))</f>
        <v>0</v>
      </c>
      <c r="M44" s="298"/>
      <c r="N44" s="298"/>
      <c r="O44" s="298"/>
      <c r="P44" s="265" t="s">
        <v>48</v>
      </c>
      <c r="Q44" s="270">
        <f>IF(B44="","",INT(E44-E46))</f>
        <v>85961</v>
      </c>
      <c r="R44" s="271"/>
      <c r="S44" s="115"/>
      <c r="T44" s="115"/>
      <c r="U44" s="115"/>
    </row>
    <row r="45" spans="1:21" ht="19.5" customHeight="1" x14ac:dyDescent="0.15">
      <c r="A45" s="257"/>
      <c r="B45" s="333"/>
      <c r="C45" s="133" t="s">
        <v>61</v>
      </c>
      <c r="D45" s="87" t="s">
        <v>49</v>
      </c>
      <c r="E45" s="146">
        <f>IF(B44="","",SUM(G45,I45,K45))</f>
        <v>600001</v>
      </c>
      <c r="F45" s="147">
        <f>IF(B44="","",SUM(H45,J45,L45))</f>
        <v>59999</v>
      </c>
      <c r="G45" s="148">
        <f>IF(B44="","",G44-H44)</f>
        <v>581819</v>
      </c>
      <c r="H45" s="149">
        <f>IF(B44="","",INT(G44/11))</f>
        <v>58181</v>
      </c>
      <c r="I45" s="148">
        <f>IF(B44="","",I44-J44)</f>
        <v>18182</v>
      </c>
      <c r="J45" s="149">
        <f>IF(B44="","",INT(I44/11))</f>
        <v>1818</v>
      </c>
      <c r="K45" s="148">
        <f>IF(B44="","",K44-L44)</f>
        <v>0</v>
      </c>
      <c r="L45" s="147">
        <f>IF(B44="","",INT(K44/11))</f>
        <v>0</v>
      </c>
      <c r="M45" s="298"/>
      <c r="N45" s="298"/>
      <c r="O45" s="298"/>
      <c r="P45" s="265"/>
      <c r="Q45" s="270"/>
      <c r="R45" s="271"/>
      <c r="S45" s="115"/>
      <c r="T45" s="115"/>
      <c r="U45" s="115"/>
    </row>
    <row r="46" spans="1:21" ht="19.5" customHeight="1" x14ac:dyDescent="0.15">
      <c r="A46" s="257"/>
      <c r="B46" s="333"/>
      <c r="C46" s="132" t="s">
        <v>124</v>
      </c>
      <c r="D46" s="92" t="s">
        <v>48</v>
      </c>
      <c r="E46" s="150">
        <f>IF(B44="","",SUM(G46,I46,K46))</f>
        <v>574039</v>
      </c>
      <c r="F46" s="151">
        <f>IF(B44="","",SUM(H46,J46,L46))</f>
        <v>52184</v>
      </c>
      <c r="G46" s="152">
        <f>IF(B44="","",INT(G44/$M$32))</f>
        <v>556038</v>
      </c>
      <c r="H46" s="153">
        <f>IF(B44="","",INT(G46/11))</f>
        <v>50548</v>
      </c>
      <c r="I46" s="152">
        <f>IF(B44="","",INT(I44/$N$32))</f>
        <v>18001</v>
      </c>
      <c r="J46" s="153">
        <f>IF(B44="","",INT(I46/11))</f>
        <v>1636</v>
      </c>
      <c r="K46" s="152">
        <f>IF(B44="","",INT(K44/$O$32))</f>
        <v>0</v>
      </c>
      <c r="L46" s="153">
        <f>IF(B44="","",INT(K46/11))</f>
        <v>0</v>
      </c>
      <c r="M46" s="298"/>
      <c r="N46" s="298"/>
      <c r="O46" s="298"/>
      <c r="P46" s="265" t="s">
        <v>50</v>
      </c>
      <c r="Q46" s="270">
        <f>IF(B44="","",INT(E45-E47))</f>
        <v>78146</v>
      </c>
      <c r="R46" s="271"/>
      <c r="S46" s="115"/>
      <c r="T46" s="115"/>
      <c r="U46" s="115"/>
    </row>
    <row r="47" spans="1:21" ht="19.5" customHeight="1" x14ac:dyDescent="0.15">
      <c r="A47" s="276"/>
      <c r="B47" s="333"/>
      <c r="C47" s="133" t="s">
        <v>61</v>
      </c>
      <c r="D47" s="97" t="s">
        <v>50</v>
      </c>
      <c r="E47" s="148">
        <f>IF(B44="","",SUM(G47,I47,K47))</f>
        <v>521855</v>
      </c>
      <c r="F47" s="147">
        <f>IF(B44="","",SUM(H47,J47,L47))</f>
        <v>52184</v>
      </c>
      <c r="G47" s="148">
        <f>IF(B44="","",G46-H46)</f>
        <v>505490</v>
      </c>
      <c r="H47" s="149">
        <f>IF(B44="","",INT(G46/11))</f>
        <v>50548</v>
      </c>
      <c r="I47" s="148">
        <f>IF(B44="","",I46-J46)</f>
        <v>16365</v>
      </c>
      <c r="J47" s="149">
        <f>IF(B44="","",INT(I46/11))</f>
        <v>1636</v>
      </c>
      <c r="K47" s="148">
        <f>IF(B44="","",K46-L46)</f>
        <v>0</v>
      </c>
      <c r="L47" s="149">
        <f>IF(B44="","",INT(K46/11))</f>
        <v>0</v>
      </c>
      <c r="M47" s="298"/>
      <c r="N47" s="298"/>
      <c r="O47" s="298"/>
      <c r="P47" s="265"/>
      <c r="Q47" s="270"/>
      <c r="R47" s="271"/>
      <c r="S47" s="115"/>
      <c r="T47" s="115"/>
      <c r="U47" s="115"/>
    </row>
    <row r="48" spans="1:21" ht="19.5" customHeight="1" x14ac:dyDescent="0.15">
      <c r="A48" s="257" t="s">
        <v>102</v>
      </c>
      <c r="B48" s="333" t="s">
        <v>31</v>
      </c>
      <c r="C48" s="132" t="s">
        <v>86</v>
      </c>
      <c r="D48" s="92" t="s">
        <v>48</v>
      </c>
      <c r="E48" s="154">
        <f>IF($B$48="","",SUM(G48,I48,K48))</f>
        <v>302500</v>
      </c>
      <c r="F48" s="151">
        <f>IF(B48="","",SUM(H48,J48,L48))</f>
        <v>27500</v>
      </c>
      <c r="G48" s="155">
        <v>302500</v>
      </c>
      <c r="H48" s="153">
        <f>IF(B48="","",INT(G48/11))</f>
        <v>27500</v>
      </c>
      <c r="I48" s="155"/>
      <c r="J48" s="153">
        <f>IF(B48="","",INT(I48/11))</f>
        <v>0</v>
      </c>
      <c r="K48" s="155"/>
      <c r="L48" s="151">
        <f>IF(B48="","",INT(K48/11))</f>
        <v>0</v>
      </c>
      <c r="M48" s="298"/>
      <c r="N48" s="298"/>
      <c r="O48" s="298"/>
      <c r="P48" s="265" t="s">
        <v>48</v>
      </c>
      <c r="Q48" s="270">
        <f>IF(B48="","",INT(E48-E50))</f>
        <v>39686</v>
      </c>
      <c r="R48" s="271"/>
      <c r="S48" s="115"/>
      <c r="T48" s="115"/>
      <c r="U48" s="115"/>
    </row>
    <row r="49" spans="1:21" ht="19.5" customHeight="1" x14ac:dyDescent="0.15">
      <c r="A49" s="257"/>
      <c r="B49" s="333"/>
      <c r="C49" s="133" t="s">
        <v>61</v>
      </c>
      <c r="D49" s="87" t="s">
        <v>49</v>
      </c>
      <c r="E49" s="146">
        <f>IF(B48="","",SUM(G49,I49,K49))</f>
        <v>275000</v>
      </c>
      <c r="F49" s="147">
        <f>IF(B48="","",SUM(H49,J49,L49))</f>
        <v>27500</v>
      </c>
      <c r="G49" s="148">
        <f>IF(B48="","",G48-H48)</f>
        <v>275000</v>
      </c>
      <c r="H49" s="149">
        <f>IF(B48="","",INT(G48/11))</f>
        <v>27500</v>
      </c>
      <c r="I49" s="148">
        <f>IF(B48="","",I48-J48)</f>
        <v>0</v>
      </c>
      <c r="J49" s="149">
        <f>IF(B48="","",INT(I48/11))</f>
        <v>0</v>
      </c>
      <c r="K49" s="148">
        <f>IF(B48="","",K48-L48)</f>
        <v>0</v>
      </c>
      <c r="L49" s="147">
        <f>IF(B48="","",INT(K48/11))</f>
        <v>0</v>
      </c>
      <c r="M49" s="298"/>
      <c r="N49" s="298"/>
      <c r="O49" s="298"/>
      <c r="P49" s="265"/>
      <c r="Q49" s="270"/>
      <c r="R49" s="271"/>
      <c r="S49" s="115"/>
      <c r="T49" s="115"/>
      <c r="U49" s="115"/>
    </row>
    <row r="50" spans="1:21" ht="19.5" customHeight="1" x14ac:dyDescent="0.15">
      <c r="A50" s="257"/>
      <c r="B50" s="333"/>
      <c r="C50" s="132" t="s">
        <v>124</v>
      </c>
      <c r="D50" s="92" t="s">
        <v>48</v>
      </c>
      <c r="E50" s="150">
        <f>IF(B48="","",SUM(G50,I50,K50))</f>
        <v>262814</v>
      </c>
      <c r="F50" s="151">
        <f>IF(B48="","",SUM(H50,J50,L50))</f>
        <v>23892</v>
      </c>
      <c r="G50" s="152">
        <f>IF(B48="","",INT(G48/$M$32))</f>
        <v>262814</v>
      </c>
      <c r="H50" s="153">
        <f>IF(B48="","",INT(G50/11))</f>
        <v>23892</v>
      </c>
      <c r="I50" s="152">
        <f>IF(B48="","",INT(I48/$N$32))</f>
        <v>0</v>
      </c>
      <c r="J50" s="153">
        <f>IF(B48="","",INT(I50/11))</f>
        <v>0</v>
      </c>
      <c r="K50" s="152">
        <f>IF(B48="","",INT(K48/$O$32))</f>
        <v>0</v>
      </c>
      <c r="L50" s="153">
        <f>IF(B48="","",INT(K50/11))</f>
        <v>0</v>
      </c>
      <c r="M50" s="298"/>
      <c r="N50" s="298"/>
      <c r="O50" s="298"/>
      <c r="P50" s="265" t="s">
        <v>50</v>
      </c>
      <c r="Q50" s="270">
        <f>IF(B48="","",INT(E49-E51))</f>
        <v>36078</v>
      </c>
      <c r="R50" s="271"/>
      <c r="S50" s="115"/>
      <c r="T50" s="115"/>
      <c r="U50" s="115"/>
    </row>
    <row r="51" spans="1:21" ht="19.5" customHeight="1" x14ac:dyDescent="0.15">
      <c r="A51" s="276"/>
      <c r="B51" s="333"/>
      <c r="C51" s="133" t="s">
        <v>61</v>
      </c>
      <c r="D51" s="97" t="s">
        <v>50</v>
      </c>
      <c r="E51" s="148">
        <f>IF(B48="","",SUM(G51,I51,K51))</f>
        <v>238922</v>
      </c>
      <c r="F51" s="147">
        <f>IF(B48="","",SUM(H51,J51,L51))</f>
        <v>23892</v>
      </c>
      <c r="G51" s="148">
        <f>IF(B48="","",G50-H50)</f>
        <v>238922</v>
      </c>
      <c r="H51" s="149">
        <f>IF(B48="","",INT(G50/11))</f>
        <v>23892</v>
      </c>
      <c r="I51" s="148">
        <f>IF(B48="","",I50-J50)</f>
        <v>0</v>
      </c>
      <c r="J51" s="149">
        <f>IF(B48="","",INT(I50/11))</f>
        <v>0</v>
      </c>
      <c r="K51" s="148">
        <f>IF(B48="","",K50-L50)</f>
        <v>0</v>
      </c>
      <c r="L51" s="149">
        <f>IF(B48="","",INT(K50/11))</f>
        <v>0</v>
      </c>
      <c r="M51" s="298"/>
      <c r="N51" s="298"/>
      <c r="O51" s="298"/>
      <c r="P51" s="265"/>
      <c r="Q51" s="270"/>
      <c r="R51" s="271"/>
      <c r="S51" s="115"/>
      <c r="T51" s="115"/>
      <c r="U51" s="115"/>
    </row>
    <row r="52" spans="1:21" ht="19.5" customHeight="1" x14ac:dyDescent="0.15">
      <c r="A52" s="257" t="s">
        <v>103</v>
      </c>
      <c r="B52" s="280" t="s">
        <v>31</v>
      </c>
      <c r="C52" s="132" t="s">
        <v>86</v>
      </c>
      <c r="D52" s="92" t="s">
        <v>48</v>
      </c>
      <c r="E52" s="154">
        <f>IF($B$52="","",SUM(G52,I52,K52))</f>
        <v>302500</v>
      </c>
      <c r="F52" s="151">
        <f>IF(B52="","",SUM(H52,J52,L52))</f>
        <v>27500</v>
      </c>
      <c r="G52" s="155">
        <v>302500</v>
      </c>
      <c r="H52" s="153">
        <f>IF(B52="","",INT(G52/11))</f>
        <v>27500</v>
      </c>
      <c r="I52" s="155"/>
      <c r="J52" s="153">
        <f>IF(B52="","",INT(I52/11))</f>
        <v>0</v>
      </c>
      <c r="K52" s="155"/>
      <c r="L52" s="151">
        <f>IF(B52="","",INT(K52/11))</f>
        <v>0</v>
      </c>
      <c r="M52" s="298"/>
      <c r="N52" s="298"/>
      <c r="O52" s="298"/>
      <c r="P52" s="265" t="s">
        <v>48</v>
      </c>
      <c r="Q52" s="270">
        <f>IF(B52="","",INT(E52-E54))</f>
        <v>39686</v>
      </c>
      <c r="R52" s="271"/>
      <c r="S52" s="115"/>
      <c r="T52" s="115"/>
      <c r="U52" s="115"/>
    </row>
    <row r="53" spans="1:21" ht="19.5" customHeight="1" x14ac:dyDescent="0.15">
      <c r="A53" s="257"/>
      <c r="B53" s="280"/>
      <c r="C53" s="133" t="s">
        <v>61</v>
      </c>
      <c r="D53" s="87" t="s">
        <v>49</v>
      </c>
      <c r="E53" s="146">
        <f>IF(B52="","",SUM(G53,I53,K53))</f>
        <v>275000</v>
      </c>
      <c r="F53" s="147">
        <f>IF(B52="","",SUM(H53,J53,L53))</f>
        <v>27500</v>
      </c>
      <c r="G53" s="148">
        <f>IF(B52="","",G52-H52)</f>
        <v>275000</v>
      </c>
      <c r="H53" s="149">
        <f>IF(B52="","",INT(G52/11))</f>
        <v>27500</v>
      </c>
      <c r="I53" s="148">
        <f>IF(B52="","",I52-J52)</f>
        <v>0</v>
      </c>
      <c r="J53" s="149">
        <f>IF(B52="","",INT(I52/11))</f>
        <v>0</v>
      </c>
      <c r="K53" s="148">
        <f>IF(B52="","",K52-L52)</f>
        <v>0</v>
      </c>
      <c r="L53" s="147">
        <f>IF(B52="","",INT(K52/11))</f>
        <v>0</v>
      </c>
      <c r="M53" s="298"/>
      <c r="N53" s="298"/>
      <c r="O53" s="298"/>
      <c r="P53" s="265"/>
      <c r="Q53" s="270"/>
      <c r="R53" s="271"/>
      <c r="S53" s="115"/>
      <c r="T53" s="115"/>
      <c r="U53" s="115"/>
    </row>
    <row r="54" spans="1:21" ht="19.5" customHeight="1" x14ac:dyDescent="0.15">
      <c r="A54" s="257"/>
      <c r="B54" s="280"/>
      <c r="C54" s="132" t="s">
        <v>124</v>
      </c>
      <c r="D54" s="92" t="s">
        <v>48</v>
      </c>
      <c r="E54" s="150">
        <f>IF(B52="","",SUM(G54,I54,K54))</f>
        <v>262814</v>
      </c>
      <c r="F54" s="151">
        <f>IF(B52="","",SUM(H54,J54,L54))</f>
        <v>23892</v>
      </c>
      <c r="G54" s="152">
        <f>IF(B52="","",INT(G52/$M$32))</f>
        <v>262814</v>
      </c>
      <c r="H54" s="153">
        <f>IF(B52="","",INT(G54/11))</f>
        <v>23892</v>
      </c>
      <c r="I54" s="152">
        <f>IF(B52="","",INT(I52/$N$32))</f>
        <v>0</v>
      </c>
      <c r="J54" s="153">
        <f>IF(B52="","",INT(I54/11))</f>
        <v>0</v>
      </c>
      <c r="K54" s="152">
        <f>IF(B52="","",INT(K52/$O$32))</f>
        <v>0</v>
      </c>
      <c r="L54" s="153">
        <f>IF(B52="","",INT(K54/11))</f>
        <v>0</v>
      </c>
      <c r="M54" s="298"/>
      <c r="N54" s="298"/>
      <c r="O54" s="298"/>
      <c r="P54" s="265" t="s">
        <v>50</v>
      </c>
      <c r="Q54" s="270">
        <f>IF(B52="","",INT(E53-E55))</f>
        <v>36078</v>
      </c>
      <c r="R54" s="271"/>
      <c r="S54" s="115"/>
      <c r="T54" s="115"/>
      <c r="U54" s="115"/>
    </row>
    <row r="55" spans="1:21" ht="19.5" customHeight="1" thickBot="1" x14ac:dyDescent="0.2">
      <c r="A55" s="276"/>
      <c r="B55" s="281"/>
      <c r="C55" s="135" t="s">
        <v>61</v>
      </c>
      <c r="D55" s="97" t="s">
        <v>50</v>
      </c>
      <c r="E55" s="148">
        <f>IF(B52="","",SUM(G55,I55,K55))</f>
        <v>238922</v>
      </c>
      <c r="F55" s="147">
        <f>IF(B52="","",SUM(H55,J55,L55))</f>
        <v>23892</v>
      </c>
      <c r="G55" s="148">
        <f>IF(B52="","",G54-H54)</f>
        <v>238922</v>
      </c>
      <c r="H55" s="149">
        <f>IF(B52="","",INT(G54/11))</f>
        <v>23892</v>
      </c>
      <c r="I55" s="148">
        <f>IF(B52="","",I54-J54)</f>
        <v>0</v>
      </c>
      <c r="J55" s="149">
        <f>IF(B52="","",INT(I54/11))</f>
        <v>0</v>
      </c>
      <c r="K55" s="148">
        <f>IF(B52="","",K54-L54)</f>
        <v>0</v>
      </c>
      <c r="L55" s="149">
        <f>IF(B52="","",INT(K54/11))</f>
        <v>0</v>
      </c>
      <c r="M55" s="298"/>
      <c r="N55" s="298"/>
      <c r="O55" s="298"/>
      <c r="P55" s="266"/>
      <c r="Q55" s="272"/>
      <c r="R55" s="273"/>
      <c r="S55" s="115"/>
      <c r="T55" s="115"/>
      <c r="U55" s="115"/>
    </row>
    <row r="56" spans="1:21" ht="19.5" customHeight="1" x14ac:dyDescent="0.15">
      <c r="A56" s="255" t="s">
        <v>32</v>
      </c>
      <c r="B56" s="256"/>
      <c r="C56" s="134" t="s">
        <v>86</v>
      </c>
      <c r="D56" s="100" t="s">
        <v>48</v>
      </c>
      <c r="E56" s="156">
        <f t="shared" ref="E56:E59" si="9">SUM(E32,E36,E40,E44,E48,E52)</f>
        <v>2823500</v>
      </c>
      <c r="F56" s="157">
        <f t="shared" ref="F56:L56" si="10">SUM(F32,F36,F40,F44,F48,F52)</f>
        <v>256678</v>
      </c>
      <c r="G56" s="156">
        <f t="shared" si="10"/>
        <v>2681000</v>
      </c>
      <c r="H56" s="157">
        <f t="shared" si="10"/>
        <v>243725</v>
      </c>
      <c r="I56" s="156">
        <f t="shared" si="10"/>
        <v>140500</v>
      </c>
      <c r="J56" s="157">
        <f t="shared" si="10"/>
        <v>12772</v>
      </c>
      <c r="K56" s="156">
        <f t="shared" si="10"/>
        <v>2000</v>
      </c>
      <c r="L56" s="157">
        <f t="shared" si="10"/>
        <v>181</v>
      </c>
      <c r="M56" s="261" t="s">
        <v>33</v>
      </c>
      <c r="N56" s="261" t="s">
        <v>33</v>
      </c>
      <c r="O56" s="261" t="s">
        <v>33</v>
      </c>
      <c r="P56" s="264" t="s">
        <v>48</v>
      </c>
      <c r="Q56" s="268">
        <f ca="1">SUMIF($P$32:$Q$55,P56,Q32:Q55)</f>
        <v>366067</v>
      </c>
      <c r="R56" s="269"/>
      <c r="S56" s="115"/>
      <c r="T56" s="115"/>
      <c r="U56" s="115"/>
    </row>
    <row r="57" spans="1:21" ht="19.5" customHeight="1" x14ac:dyDescent="0.15">
      <c r="A57" s="257"/>
      <c r="B57" s="258"/>
      <c r="C57" s="133" t="s">
        <v>61</v>
      </c>
      <c r="D57" s="87" t="s">
        <v>49</v>
      </c>
      <c r="E57" s="146">
        <f t="shared" si="9"/>
        <v>2566822</v>
      </c>
      <c r="F57" s="147">
        <f t="shared" ref="F57:L57" si="11">SUM(F33,F37,F41,F45,F49,F53)</f>
        <v>256678</v>
      </c>
      <c r="G57" s="146">
        <f t="shared" si="11"/>
        <v>2437275</v>
      </c>
      <c r="H57" s="147">
        <f t="shared" si="11"/>
        <v>243725</v>
      </c>
      <c r="I57" s="146">
        <f t="shared" si="11"/>
        <v>127728</v>
      </c>
      <c r="J57" s="147">
        <f t="shared" si="11"/>
        <v>12772</v>
      </c>
      <c r="K57" s="146">
        <f t="shared" si="11"/>
        <v>1819</v>
      </c>
      <c r="L57" s="147">
        <f t="shared" si="11"/>
        <v>181</v>
      </c>
      <c r="M57" s="262"/>
      <c r="N57" s="262"/>
      <c r="O57" s="262"/>
      <c r="P57" s="265"/>
      <c r="Q57" s="270"/>
      <c r="R57" s="271"/>
      <c r="S57" s="115"/>
      <c r="T57" s="115"/>
      <c r="U57" s="115"/>
    </row>
    <row r="58" spans="1:21" ht="19.5" customHeight="1" x14ac:dyDescent="0.15">
      <c r="A58" s="257"/>
      <c r="B58" s="258"/>
      <c r="C58" s="132" t="s">
        <v>124</v>
      </c>
      <c r="D58" s="92" t="s">
        <v>48</v>
      </c>
      <c r="E58" s="150">
        <f t="shared" si="9"/>
        <v>2457433</v>
      </c>
      <c r="F58" s="151">
        <f t="shared" ref="F58:L58" si="12">SUM(F34,F38,F42,F46,F50,F54)</f>
        <v>223399</v>
      </c>
      <c r="G58" s="152">
        <f t="shared" si="12"/>
        <v>2329275</v>
      </c>
      <c r="H58" s="153">
        <f t="shared" si="12"/>
        <v>211750</v>
      </c>
      <c r="I58" s="152">
        <f t="shared" si="12"/>
        <v>126461</v>
      </c>
      <c r="J58" s="153">
        <f t="shared" si="12"/>
        <v>11495</v>
      </c>
      <c r="K58" s="152">
        <f t="shared" si="12"/>
        <v>1697</v>
      </c>
      <c r="L58" s="153">
        <f t="shared" si="12"/>
        <v>154</v>
      </c>
      <c r="M58" s="262"/>
      <c r="N58" s="262"/>
      <c r="O58" s="262"/>
      <c r="P58" s="265" t="s">
        <v>50</v>
      </c>
      <c r="Q58" s="270">
        <f ca="1">SUMIF($P$32:$Q$55,P58,Q32:Q55)</f>
        <v>332788</v>
      </c>
      <c r="R58" s="271"/>
      <c r="S58" s="115"/>
      <c r="T58" s="115"/>
      <c r="U58" s="115"/>
    </row>
    <row r="59" spans="1:21" ht="19.5" customHeight="1" thickBot="1" x14ac:dyDescent="0.2">
      <c r="A59" s="259"/>
      <c r="B59" s="260"/>
      <c r="C59" s="135" t="s">
        <v>61</v>
      </c>
      <c r="D59" s="104" t="s">
        <v>50</v>
      </c>
      <c r="E59" s="158">
        <f t="shared" si="9"/>
        <v>2234034</v>
      </c>
      <c r="F59" s="159">
        <f t="shared" ref="F59:L59" si="13">SUM(F35,F39,F43,F47,F51,F55)</f>
        <v>223399</v>
      </c>
      <c r="G59" s="158">
        <f t="shared" si="13"/>
        <v>2117525</v>
      </c>
      <c r="H59" s="160">
        <f t="shared" si="13"/>
        <v>211750</v>
      </c>
      <c r="I59" s="158">
        <f t="shared" si="13"/>
        <v>114966</v>
      </c>
      <c r="J59" s="160">
        <f t="shared" si="13"/>
        <v>11495</v>
      </c>
      <c r="K59" s="158">
        <f t="shared" si="13"/>
        <v>1543</v>
      </c>
      <c r="L59" s="160">
        <f t="shared" si="13"/>
        <v>154</v>
      </c>
      <c r="M59" s="263"/>
      <c r="N59" s="263"/>
      <c r="O59" s="263"/>
      <c r="P59" s="266"/>
      <c r="Q59" s="272"/>
      <c r="R59" s="273"/>
      <c r="S59" s="115"/>
      <c r="T59" s="115"/>
      <c r="U59" s="115"/>
    </row>
    <row r="60" spans="1:21" ht="19.5" customHeight="1" x14ac:dyDescent="0.4">
      <c r="A60" s="64" t="s">
        <v>34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</row>
    <row r="61" spans="1:21" ht="19.5" customHeight="1" x14ac:dyDescent="0.4">
      <c r="A61" s="64" t="s">
        <v>71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</row>
    <row r="62" spans="1:21" ht="5.45" customHeight="1" x14ac:dyDescent="0.1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21" ht="26.25" customHeight="1" x14ac:dyDescent="0.5">
      <c r="A63" s="65"/>
      <c r="B63" s="65"/>
      <c r="C63" s="65"/>
      <c r="D63" s="66" t="s">
        <v>96</v>
      </c>
      <c r="E63" s="66"/>
      <c r="F63" s="66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1:21" ht="22.5" customHeight="1" x14ac:dyDescent="0.5">
      <c r="D64" s="12" t="s">
        <v>36</v>
      </c>
      <c r="E64" s="13" t="str">
        <f>IF(B32="","",B32)</f>
        <v>課税</v>
      </c>
      <c r="F64" s="14"/>
    </row>
    <row r="65" spans="4:6" ht="23.25" customHeight="1" x14ac:dyDescent="0.5">
      <c r="D65" s="15" t="s">
        <v>62</v>
      </c>
      <c r="E65" s="140">
        <f ca="1">IF(E64="課税",Q58,Q56)</f>
        <v>332788</v>
      </c>
      <c r="F65" s="14" t="str">
        <f>IF(E64="","",IF(E64="課税","（税抜き）","（税込み）"))</f>
        <v>（税抜き）</v>
      </c>
    </row>
    <row r="66" spans="4:6" ht="3.75" customHeight="1" x14ac:dyDescent="0.15"/>
  </sheetData>
  <mergeCells count="90">
    <mergeCell ref="B5:G5"/>
    <mergeCell ref="H5:I5"/>
    <mergeCell ref="Q8:R9"/>
    <mergeCell ref="P11:P17"/>
    <mergeCell ref="K11:K17"/>
    <mergeCell ref="L11:L17"/>
    <mergeCell ref="M11:M17"/>
    <mergeCell ref="N11:N17"/>
    <mergeCell ref="P5:R5"/>
    <mergeCell ref="B3:G3"/>
    <mergeCell ref="H3:I3"/>
    <mergeCell ref="B4:G4"/>
    <mergeCell ref="H4:I4"/>
    <mergeCell ref="P3:R3"/>
    <mergeCell ref="P4:R4"/>
    <mergeCell ref="A8:A10"/>
    <mergeCell ref="B8:C8"/>
    <mergeCell ref="D8:E9"/>
    <mergeCell ref="K8:M8"/>
    <mergeCell ref="N8:P8"/>
    <mergeCell ref="P9:P10"/>
    <mergeCell ref="L9:L10"/>
    <mergeCell ref="M9:M10"/>
    <mergeCell ref="N9:N10"/>
    <mergeCell ref="O9:O10"/>
    <mergeCell ref="B9:B10"/>
    <mergeCell ref="C9:C10"/>
    <mergeCell ref="F9:F10"/>
    <mergeCell ref="J9:J10"/>
    <mergeCell ref="K9:K10"/>
    <mergeCell ref="P29:R31"/>
    <mergeCell ref="M30:M31"/>
    <mergeCell ref="N30:N31"/>
    <mergeCell ref="O30:O31"/>
    <mergeCell ref="V8:W10"/>
    <mergeCell ref="S18:U18"/>
    <mergeCell ref="S8:U10"/>
    <mergeCell ref="A18:C18"/>
    <mergeCell ref="A19:C19"/>
    <mergeCell ref="A29:A31"/>
    <mergeCell ref="B29:D31"/>
    <mergeCell ref="O11:O17"/>
    <mergeCell ref="M29:O29"/>
    <mergeCell ref="A32:A35"/>
    <mergeCell ref="B32:B35"/>
    <mergeCell ref="M32:M55"/>
    <mergeCell ref="N32:N55"/>
    <mergeCell ref="O32:O55"/>
    <mergeCell ref="A40:A43"/>
    <mergeCell ref="A48:A51"/>
    <mergeCell ref="A36:A39"/>
    <mergeCell ref="B36:B39"/>
    <mergeCell ref="Q32:R33"/>
    <mergeCell ref="P34:P35"/>
    <mergeCell ref="Q34:R35"/>
    <mergeCell ref="P32:P33"/>
    <mergeCell ref="A44:A47"/>
    <mergeCell ref="B44:B47"/>
    <mergeCell ref="P44:P45"/>
    <mergeCell ref="Q44:R45"/>
    <mergeCell ref="P46:P47"/>
    <mergeCell ref="Q46:R47"/>
    <mergeCell ref="P36:P37"/>
    <mergeCell ref="Q36:R37"/>
    <mergeCell ref="P38:P39"/>
    <mergeCell ref="Q38:R39"/>
    <mergeCell ref="B40:B43"/>
    <mergeCell ref="P40:P41"/>
    <mergeCell ref="P52:P53"/>
    <mergeCell ref="Q52:R53"/>
    <mergeCell ref="P54:P55"/>
    <mergeCell ref="Q40:R41"/>
    <mergeCell ref="P42:P43"/>
    <mergeCell ref="Q42:R43"/>
    <mergeCell ref="Q56:R57"/>
    <mergeCell ref="P58:P59"/>
    <mergeCell ref="Q58:R59"/>
    <mergeCell ref="Q54:R55"/>
    <mergeCell ref="B48:B51"/>
    <mergeCell ref="P48:P49"/>
    <mergeCell ref="Q48:R49"/>
    <mergeCell ref="P50:P51"/>
    <mergeCell ref="Q50:R51"/>
    <mergeCell ref="A56:B59"/>
    <mergeCell ref="M56:M59"/>
    <mergeCell ref="N56:N59"/>
    <mergeCell ref="O56:O59"/>
    <mergeCell ref="P56:P57"/>
    <mergeCell ref="A52:A55"/>
    <mergeCell ref="B52:B55"/>
  </mergeCells>
  <phoneticPr fontId="1"/>
  <dataValidations disablePrompts="1" count="2">
    <dataValidation type="list" allowBlank="1" showInputMessage="1" showErrorMessage="1" sqref="B32:B55 B11:B17">
      <formula1>"課税,免税"</formula1>
    </dataValidation>
    <dataValidation type="list" allowBlank="1" showInputMessage="1" showErrorMessage="1" sqref="C11:C17">
      <formula1>"低圧,高圧,特別高圧"</formula1>
    </dataValidation>
  </dataValidations>
  <pageMargins left="0.39370078740157483" right="0" top="0.74803149606299213" bottom="0.74803149606299213" header="0.31496062992125984" footer="0.31496062992125984"/>
  <pageSetup paperSize="8" scale="81" fitToHeight="0" orientation="landscape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様式１　総括表</vt:lpstr>
      <vt:lpstr>総括表 (記入例)</vt:lpstr>
      <vt:lpstr>施設一覧</vt:lpstr>
      <vt:lpstr>明細</vt:lpstr>
      <vt:lpstr>明細 (記入例)</vt:lpstr>
      <vt:lpstr>施設一覧!Print_Area</vt:lpstr>
      <vt:lpstr>'総括表 (記入例)'!Print_Area</vt:lpstr>
      <vt:lpstr>明細!Print_Area</vt:lpstr>
      <vt:lpstr>'明細 (記入例)'!Print_Area</vt:lpstr>
      <vt:lpstr>'様式１　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cp:lastPrinted>2025-03-31T01:05:39Z</cp:lastPrinted>
  <dcterms:created xsi:type="dcterms:W3CDTF">2022-02-10T06:17:50Z</dcterms:created>
  <dcterms:modified xsi:type="dcterms:W3CDTF">2025-04-04T00:59:20Z</dcterms:modified>
</cp:coreProperties>
</file>