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AE8005BA-6A94-4CFE-B0F6-56663A1B9C2F}" xr6:coauthVersionLast="47" xr6:coauthVersionMax="47" xr10:uidLastSave="{00000000-0000-0000-0000-000000000000}"/>
  <bookViews>
    <workbookView xWindow="-28920" yWindow="-120" windowWidth="29040" windowHeight="15720" tabRatio="670" xr2:uid="{00000000-000D-0000-FFFF-FFFF00000000}"/>
  </bookViews>
  <sheets>
    <sheet name="表紙" sheetId="13" r:id="rId1"/>
    <sheet name="記入要領" sheetId="17" r:id="rId2"/>
    <sheet name="自己点検表" sheetId="14" r:id="rId3"/>
    <sheet name="通所介護（1枚版）" sheetId="10" r:id="rId4"/>
    <sheet name="シフト記号表（勤務時間帯）" sheetId="11" r:id="rId5"/>
    <sheet name="【記載例】シフト記号表（勤務時間帯）" sheetId="6" r:id="rId6"/>
    <sheet name="【記載例】通所介護" sheetId="8" r:id="rId7"/>
    <sheet name="記入方法" sheetId="7" r:id="rId8"/>
    <sheet name="プルダウン・リスト" sheetId="3" r:id="rId9"/>
    <sheet name="自己点検表(加算等)" sheetId="16" r:id="rId10"/>
  </sheets>
  <externalReferences>
    <externalReference r:id="rId11"/>
  </externalReferences>
  <definedNames>
    <definedName name="【記載例】シフト記号" localSheetId="4">'シフト記号表（勤務時間帯）'!$C$6:$C$35</definedName>
    <definedName name="【記載例】シフト記号">'【記載例】シフト記号表（勤務時間帯）'!$C$6:$C$35</definedName>
    <definedName name="_xlnm.Print_Area" localSheetId="6">【記載例】通所介護!$A$1:$BF$71</definedName>
    <definedName name="_xlnm.Print_Area" localSheetId="7">記入方法!$B$1:$P$85</definedName>
    <definedName name="_xlnm.Print_Area" localSheetId="1">記入要領!$A$1:$J$10</definedName>
    <definedName name="_xlnm.Print_Area" localSheetId="2">自己点検表!$A$1:$P$210</definedName>
    <definedName name="_xlnm.Print_Area" localSheetId="9">'自己点検表(加算等)'!$A$1:$F$204</definedName>
    <definedName name="_xlnm.Print_Area" localSheetId="3">'通所介護（1枚版）'!$A$1:$BF$71</definedName>
    <definedName name="_xlnm.Print_Area" localSheetId="0">表紙!$A$1:$BU$30</definedName>
    <definedName name="_xlnm.Print_Titles" localSheetId="2">自己点検表!$4:$5</definedName>
    <definedName name="_xlnm.Print_Titles" localSheetId="9">'自己点検表(加算等)'!$2:$2</definedName>
    <definedName name="_xlnm.Print_Titles" localSheetId="3">'通所介護（1枚版）'!$1:$21</definedName>
    <definedName name="Z_1E7931DB_F582_440A_B5F6_F4C921FFFF6A_.wvu.PrintArea" localSheetId="1" hidden="1">記入要領!$A$1:$J$10</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 localSheetId="1">[1]プルダウン・リスト!$C$15:$K$15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8" l="1"/>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24" i="10" l="1"/>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Q18" i="11"/>
  <c r="K18" i="11"/>
  <c r="S17" i="11"/>
  <c r="Q17" i="11"/>
  <c r="K17" i="11"/>
  <c r="S16" i="11"/>
  <c r="Q16" i="11"/>
  <c r="K16" i="11"/>
  <c r="S15" i="11"/>
  <c r="Q15" i="11"/>
  <c r="K15" i="11"/>
  <c r="S14" i="11"/>
  <c r="Q14" i="11"/>
  <c r="K14" i="11"/>
  <c r="S13" i="11"/>
  <c r="Q13" i="11"/>
  <c r="K13" i="11"/>
  <c r="S12" i="11"/>
  <c r="Q12" i="11"/>
  <c r="K12" i="11"/>
  <c r="S11" i="11"/>
  <c r="U11" i="11" s="1"/>
  <c r="Q11" i="11"/>
  <c r="K11" i="11"/>
  <c r="S10" i="11"/>
  <c r="Q10" i="11"/>
  <c r="K10" i="11"/>
  <c r="S9" i="11"/>
  <c r="Q9" i="11"/>
  <c r="K9" i="11"/>
  <c r="S8" i="11"/>
  <c r="Q8" i="11"/>
  <c r="K8" i="11"/>
  <c r="S7" i="11"/>
  <c r="Q7" i="11"/>
  <c r="K7" i="11"/>
  <c r="S6" i="11"/>
  <c r="Q6" i="11"/>
  <c r="K6" i="11"/>
  <c r="U9" i="11" l="1"/>
  <c r="U17" i="11"/>
  <c r="U10" i="11"/>
  <c r="U18" i="11"/>
  <c r="U12" i="1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6" i="8"/>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<sst xmlns="http://schemas.openxmlformats.org/spreadsheetml/2006/main" count="2078" uniqueCount="926">
  <si>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</si>
  <si>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</si>
  <si>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</si>
  <si>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</si>
  <si>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</si>
  <si>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</si>
  <si>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</si>
  <si>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</si>
  <si>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</si>
  <si>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</si>
  <si>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</si>
  <si>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</si>
  <si>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</si>
  <si>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</si>
  <si>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</si>
  <si>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</si>
  <si>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</si>
  <si>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</si>
  <si>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</si>
  <si>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</si>
  <si>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</si>
  <si>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</si>
  <si>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</si>
  <si>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</si>
  <si>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</si>
  <si>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</si>
  <si>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</si>
  <si>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</si>
  <si>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</si>
  <si>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</si>
  <si>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</si>
  <si>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</si>
  <si>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</si>
  <si>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</si>
  <si>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</si>
  <si>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</si>
  <si>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</si>
  <si>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</si>
  <si>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</si>
  <si>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</si>
  <si>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</si>
  <si>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</si>
  <si>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</si>
  <si>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</si>
  <si>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</si>
  <si>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</si>
  <si>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</si>
  <si>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</si>
  <si>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</si>
  <si>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</si>
  <si>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</si>
  <si>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</si>
  <si>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</si>
  <si>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</si>
  <si>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</si>
  <si>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</si>
  <si>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</si>
  <si>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</si>
  <si>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</si>
  <si>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</si>
  <si>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</si>
  <si>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</si>
  <si>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</si>
  <si>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</si>
  <si>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</si>
  <si>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</si>
  <si>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</si>
  <si>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</si>
  <si>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</si>
  <si>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</si>
  <si>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</si>
  <si>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</si>
  <si>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</si>
  <si>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</si>
  <si>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</si>
  <si>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</si>
  <si>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</si>
  <si>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</si>
  <si>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</si>
  <si>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</si>
  <si>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</si>
  <si>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</si>
  <si>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</si>
  <si>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</si>
  <si>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</si>
  <si>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</si>
  <si>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</si>
  <si>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</si>
  <si>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</si>
  <si>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</si>
  <si>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</si>
  <si>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</si>
  <si>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</si>
  <si>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</si>
  <si>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</si>
  <si>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</si>
  <si>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</si>
  <si>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</si>
  <si>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</si>
  <si>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</si>
  <si>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</si>
  <si>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</si>
  <si>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</si>
  <si>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</si>
  <si>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</si>
  <si>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</si>
  <si>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</si>
  <si>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</si>
  <si>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</si>
  <si>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</si>
  <si>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</si>
  <si>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</si>
  <si>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</si>
  <si>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</si>
  <si>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</si>
  <si>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</si>
  <si>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</si>
  <si>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</si>
  <si>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</si>
  <si>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</si>
  <si>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</si>
  <si>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</si>
  <si>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</si>
  <si>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</si>
  <si>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</si>
  <si>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</si>
  <si>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</si>
  <si>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</si>
  <si>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</si>
  <si>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</si>
  <si>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</si>
  <si>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</si>
  <si>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</si>
  <si>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</si>
  <si>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</si>
  <si>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</si>
  <si>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</si>
  <si>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</si>
  <si>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</si>
  <si>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</si>
  <si>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</si>
  <si>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</si>
  <si>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</si>
  <si>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</si>
  <si>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</si>
  <si>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</si>
  <si>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</si>
  <si>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</si>
  <si>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</si>
  <si>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</si>
  <si>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</si>
  <si>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</si>
  <si>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</si>
  <si>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</si>
  <si>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</si>
  <si>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</si>
  <si>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</si>
  <si>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</si>
  <si>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</si>
  <si>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</si>
  <si>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</si>
  <si>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</si>
  <si>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</si>
  <si>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</si>
  <si>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</si>
  <si>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</si>
  <si>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</si>
  <si>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</si>
  <si>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</si>
  <si>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</si>
  <si>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</si>
  <si>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</si>
  <si>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</si>
  <si>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</si>
  <si>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</si>
  <si>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</si>
  <si>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</si>
  <si>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</si>
  <si>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</si>
  <si>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</si>
  <si>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</si>
  <si>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</si>
  <si>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</si>
  <si>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</si>
  <si>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</si>
  <si>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</si>
  <si>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</si>
  <si>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</si>
  <si>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</si>
  <si>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</si>
  <si>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</si>
  <si>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</si>
  <si>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</si>
  <si>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</si>
  <si>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</si>
  <si>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</si>
  <si>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</si>
  <si>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</si>
  <si>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</si>
  <si>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</si>
  <si>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</si>
  <si>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</si>
  <si>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</si>
  <si>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</si>
  <si>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</si>
  <si>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</si>
  <si>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</si>
  <si>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</si>
  <si>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</si>
  <si>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</si>
  <si>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</si>
  <si>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</si>
  <si>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</si>
  <si>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</si>
  <si>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</si>
  <si>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</si>
  <si>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</si>
  <si>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</si>
  <si>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</si>
  <si>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</si>
  <si>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介護福祉士</t>
    <rPh sb="0" eb="5">
      <t>カイゴフクシシ</t>
    </rPh>
    <phoneticPr fontId="2"/>
  </si>
  <si>
    <t>介護支援専門員</t>
    <rPh sb="0" eb="7">
      <t>カイゴシエンセンモンイン</t>
    </rPh>
    <phoneticPr fontId="2"/>
  </si>
  <si>
    <t>通算４年以上の常勤勤務</t>
    <rPh sb="0" eb="2">
      <t>ツウサン</t>
    </rPh>
    <rPh sb="3" eb="4">
      <t>ネン</t>
    </rPh>
    <rPh sb="4" eb="6">
      <t>イジョウ</t>
    </rPh>
    <rPh sb="7" eb="9">
      <t>ジョウキン</t>
    </rPh>
    <rPh sb="9" eb="11">
      <t>キンム</t>
    </rPh>
    <phoneticPr fontId="2"/>
  </si>
  <si>
    <t>事業者名(法人名)</t>
    <rPh sb="0" eb="3">
      <t>ジギョウシャ</t>
    </rPh>
    <rPh sb="3" eb="4">
      <t>メイ</t>
    </rPh>
    <rPh sb="5" eb="7">
      <t>ホウジン</t>
    </rPh>
    <rPh sb="7" eb="8">
      <t>メイ</t>
    </rPh>
    <phoneticPr fontId="3"/>
  </si>
  <si>
    <t>事業者(法人)代表者職・氏名</t>
    <rPh sb="0" eb="3">
      <t>ジギョウシャ</t>
    </rPh>
    <rPh sb="4" eb="6">
      <t>ホウジン</t>
    </rPh>
    <rPh sb="7" eb="10">
      <t>ダイヒョウシャ</t>
    </rPh>
    <rPh sb="10" eb="11">
      <t>ショク</t>
    </rPh>
    <rPh sb="12" eb="14">
      <t>シメイ</t>
    </rPh>
    <phoneticPr fontId="3"/>
  </si>
  <si>
    <t>事業所名</t>
    <rPh sb="0" eb="3">
      <t>ジギョウショ</t>
    </rPh>
    <rPh sb="3" eb="4">
      <t>メイ</t>
    </rPh>
    <phoneticPr fontId="3"/>
  </si>
  <si>
    <t>：</t>
    <phoneticPr fontId="3"/>
  </si>
  <si>
    <t>(連絡先 ℡</t>
    <rPh sb="1" eb="4">
      <t>レンラクサキ</t>
    </rPh>
    <phoneticPr fontId="3"/>
  </si>
  <si>
    <t>指導年月日</t>
    <rPh sb="0" eb="2">
      <t>シドウ</t>
    </rPh>
    <rPh sb="2" eb="5">
      <t>ネンガッピ</t>
    </rPh>
    <phoneticPr fontId="3"/>
  </si>
  <si>
    <t>年</t>
    <rPh sb="0" eb="1">
      <t>ネン</t>
    </rPh>
    <phoneticPr fontId="3"/>
  </si>
  <si>
    <t>月</t>
    <rPh sb="0" eb="1">
      <t>ツキ</t>
    </rPh>
    <phoneticPr fontId="3"/>
  </si>
  <si>
    <t>日</t>
    <rPh sb="0" eb="1">
      <t>ヒ</t>
    </rPh>
    <phoneticPr fontId="3"/>
  </si>
  <si>
    <t>(提出資料)</t>
    <rPh sb="1" eb="3">
      <t>テイシュツ</t>
    </rPh>
    <rPh sb="3" eb="5">
      <t>シリョウ</t>
    </rPh>
    <phoneticPr fontId="3"/>
  </si>
  <si>
    <t>自己点検表（通所介護）</t>
    <rPh sb="0" eb="2">
      <t>ジコ</t>
    </rPh>
    <rPh sb="2" eb="4">
      <t>テンケン</t>
    </rPh>
    <rPh sb="4" eb="5">
      <t>ヒョウ</t>
    </rPh>
    <rPh sb="6" eb="8">
      <t>ツウショ</t>
    </rPh>
    <rPh sb="8" eb="10">
      <t>カイゴ</t>
    </rPh>
    <phoneticPr fontId="3"/>
  </si>
  <si>
    <t>点検項目</t>
    <rPh sb="0" eb="2">
      <t>テンケン</t>
    </rPh>
    <rPh sb="2" eb="4">
      <t>コウモク</t>
    </rPh>
    <phoneticPr fontId="3"/>
  </si>
  <si>
    <t>確認事項</t>
    <rPh sb="0" eb="2">
      <t>カクニン</t>
    </rPh>
    <rPh sb="2" eb="4">
      <t>ジコウ</t>
    </rPh>
    <phoneticPr fontId="3"/>
  </si>
  <si>
    <t>点検結果</t>
    <rPh sb="0" eb="2">
      <t>テンケン</t>
    </rPh>
    <rPh sb="2" eb="4">
      <t>ケッカ</t>
    </rPh>
    <phoneticPr fontId="3"/>
  </si>
  <si>
    <t>備　　　考</t>
    <rPh sb="0" eb="1">
      <t>ソナエ</t>
    </rPh>
    <rPh sb="4" eb="5">
      <t>コウ</t>
    </rPh>
    <phoneticPr fontId="3"/>
  </si>
  <si>
    <t>根拠条文</t>
    <rPh sb="0" eb="2">
      <t>コンキョ</t>
    </rPh>
    <rPh sb="2" eb="4">
      <t>ジョウブン</t>
    </rPh>
    <phoneticPr fontId="3"/>
  </si>
  <si>
    <t>参照</t>
    <rPh sb="0" eb="2">
      <t>サンショウ</t>
    </rPh>
    <phoneticPr fontId="3"/>
  </si>
  <si>
    <t>県　記　入　欄</t>
    <rPh sb="0" eb="1">
      <t>ケン</t>
    </rPh>
    <rPh sb="2" eb="3">
      <t>キ</t>
    </rPh>
    <rPh sb="4" eb="5">
      <t>イリ</t>
    </rPh>
    <rPh sb="6" eb="7">
      <t>ラン</t>
    </rPh>
    <phoneticPr fontId="3"/>
  </si>
  <si>
    <t>適</t>
    <rPh sb="0" eb="1">
      <t>テキ</t>
    </rPh>
    <phoneticPr fontId="3"/>
  </si>
  <si>
    <t>不適</t>
    <rPh sb="0" eb="2">
      <t>フテキ</t>
    </rPh>
    <phoneticPr fontId="3"/>
  </si>
  <si>
    <t>Ⅰ　人員基準　（注）</t>
    <rPh sb="2" eb="4">
      <t>ジンイン</t>
    </rPh>
    <rPh sb="4" eb="6">
      <t>キジュン</t>
    </rPh>
    <rPh sb="8" eb="9">
      <t>チュウ</t>
    </rPh>
    <phoneticPr fontId="3"/>
  </si>
  <si>
    <t xml:space="preserve">従業者の員数
</t>
    <rPh sb="0" eb="3">
      <t>ジュウギョウシャ</t>
    </rPh>
    <rPh sb="4" eb="6">
      <t>インズウ</t>
    </rPh>
    <phoneticPr fontId="3"/>
  </si>
  <si>
    <t>【生活相談員】</t>
    <rPh sb="1" eb="3">
      <t>セイカツ</t>
    </rPh>
    <rPh sb="3" eb="6">
      <t>ソウダンイン</t>
    </rPh>
    <phoneticPr fontId="3"/>
  </si>
  <si>
    <t>【共生型通所介護を除く】</t>
    <rPh sb="1" eb="4">
      <t>キョウセイガタ</t>
    </rPh>
    <rPh sb="4" eb="6">
      <t>ツウショ</t>
    </rPh>
    <rPh sb="6" eb="8">
      <t>カイゴ</t>
    </rPh>
    <rPh sb="9" eb="10">
      <t>ノゾ</t>
    </rPh>
    <phoneticPr fontId="3"/>
  </si>
  <si>
    <t>ａ</t>
    <phoneticPr fontId="3"/>
  </si>
  <si>
    <t>注) 生活相談員の勤務延時間数には、利用者の地域生活を支える取組のために必要な時間も含めることができる。</t>
    <rPh sb="0" eb="1">
      <t>チュウ</t>
    </rPh>
    <phoneticPr fontId="3"/>
  </si>
  <si>
    <t>(注)「サービス担当者会議や地域ケア会議に出席するための時間」
 「利用者宅を訪問し、在宅生活の状況を確認した上で、利用者の家族も含めた相談・援助のための時間」
 「地域の町内会、自治会、ボランティア団体等と連携し、利用者に必要な生活支援を担ってもらうなどの社会資源の発掘・活用のための時間」など</t>
    <rPh sb="1" eb="2">
      <t>チュウ</t>
    </rPh>
    <rPh sb="8" eb="11">
      <t>タントウシャ</t>
    </rPh>
    <rPh sb="11" eb="13">
      <t>カイギ</t>
    </rPh>
    <rPh sb="14" eb="16">
      <t>チイキ</t>
    </rPh>
    <rPh sb="18" eb="20">
      <t>カイギ</t>
    </rPh>
    <rPh sb="21" eb="23">
      <t>シュッセキ</t>
    </rPh>
    <rPh sb="28" eb="30">
      <t>ジカン</t>
    </rPh>
    <rPh sb="34" eb="37">
      <t>リヨウシャ</t>
    </rPh>
    <rPh sb="37" eb="38">
      <t>タク</t>
    </rPh>
    <rPh sb="39" eb="41">
      <t>ホウモン</t>
    </rPh>
    <rPh sb="43" eb="45">
      <t>ザイタク</t>
    </rPh>
    <rPh sb="45" eb="47">
      <t>セイカツ</t>
    </rPh>
    <rPh sb="48" eb="50">
      <t>ジョウキョウ</t>
    </rPh>
    <rPh sb="51" eb="53">
      <t>カクニン</t>
    </rPh>
    <rPh sb="55" eb="56">
      <t>ウエ</t>
    </rPh>
    <rPh sb="58" eb="61">
      <t>リヨウシャ</t>
    </rPh>
    <rPh sb="62" eb="64">
      <t>カゾク</t>
    </rPh>
    <rPh sb="65" eb="66">
      <t>フク</t>
    </rPh>
    <rPh sb="68" eb="70">
      <t>ソウダン</t>
    </rPh>
    <rPh sb="71" eb="73">
      <t>エンジョ</t>
    </rPh>
    <rPh sb="77" eb="79">
      <t>ジカン</t>
    </rPh>
    <rPh sb="83" eb="85">
      <t>チイキ</t>
    </rPh>
    <rPh sb="86" eb="89">
      <t>チョウナイカイ</t>
    </rPh>
    <rPh sb="90" eb="93">
      <t>ジチカイ</t>
    </rPh>
    <rPh sb="100" eb="102">
      <t>ダンタイ</t>
    </rPh>
    <rPh sb="102" eb="103">
      <t>トウ</t>
    </rPh>
    <rPh sb="104" eb="106">
      <t>レンケイ</t>
    </rPh>
    <rPh sb="108" eb="111">
      <t>リヨウシャ</t>
    </rPh>
    <rPh sb="112" eb="114">
      <t>ヒツヨウ</t>
    </rPh>
    <rPh sb="115" eb="117">
      <t>セイカツ</t>
    </rPh>
    <rPh sb="117" eb="119">
      <t>シエン</t>
    </rPh>
    <rPh sb="120" eb="121">
      <t>ニナ</t>
    </rPh>
    <rPh sb="129" eb="131">
      <t>シャカイ</t>
    </rPh>
    <rPh sb="131" eb="133">
      <t>シゲン</t>
    </rPh>
    <rPh sb="134" eb="136">
      <t>ハックツ</t>
    </rPh>
    <rPh sb="137" eb="139">
      <t>カツヨウ</t>
    </rPh>
    <rPh sb="143" eb="145">
      <t>ジカン</t>
    </rPh>
    <phoneticPr fontId="3"/>
  </si>
  <si>
    <t>ｂ</t>
    <phoneticPr fontId="3"/>
  </si>
  <si>
    <t xml:space="preserve">生活相談員は、社会福祉法第19条第1項各号のいずれかに該当する者(※１)又はこれと同等以上の能力を有する者(※２)となっていますか。
</t>
    <rPh sb="0" eb="2">
      <t>セイカツ</t>
    </rPh>
    <rPh sb="2" eb="5">
      <t>ソウダンイン</t>
    </rPh>
    <rPh sb="7" eb="9">
      <t>シャカイ</t>
    </rPh>
    <rPh sb="9" eb="11">
      <t>フクシ</t>
    </rPh>
    <rPh sb="11" eb="12">
      <t>ホウ</t>
    </rPh>
    <rPh sb="12" eb="13">
      <t>ダイ</t>
    </rPh>
    <rPh sb="15" eb="16">
      <t>ジョウ</t>
    </rPh>
    <rPh sb="16" eb="17">
      <t>ダイ</t>
    </rPh>
    <rPh sb="18" eb="19">
      <t>コウ</t>
    </rPh>
    <rPh sb="19" eb="21">
      <t>カクゴウ</t>
    </rPh>
    <rPh sb="27" eb="29">
      <t>ガイトウ</t>
    </rPh>
    <rPh sb="31" eb="32">
      <t>モノ</t>
    </rPh>
    <rPh sb="36" eb="37">
      <t>マタ</t>
    </rPh>
    <phoneticPr fontId="3"/>
  </si>
  <si>
    <t>【看護職員（看護師又は准看護師）】</t>
    <rPh sb="1" eb="3">
      <t>カンゴ</t>
    </rPh>
    <rPh sb="3" eb="5">
      <t>ショクイン</t>
    </rPh>
    <phoneticPr fontId="3"/>
  </si>
  <si>
    <t>注)病院、診療所、訪問看護ステーションと提供時間帯を通じて密接かつ適切な連携を図ることにより、看護職員が営業日毎に利用者の健康状態を確認している場合はこの限りでない。</t>
    <rPh sb="0" eb="1">
      <t>チュウ</t>
    </rPh>
    <rPh sb="2" eb="4">
      <t>ビョウイン</t>
    </rPh>
    <rPh sb="5" eb="8">
      <t>シンリョウジョ</t>
    </rPh>
    <rPh sb="9" eb="11">
      <t>ホウモン</t>
    </rPh>
    <rPh sb="11" eb="13">
      <t>カンゴ</t>
    </rPh>
    <rPh sb="20" eb="22">
      <t>テイキョウ</t>
    </rPh>
    <rPh sb="22" eb="25">
      <t>ジカンタイ</t>
    </rPh>
    <rPh sb="26" eb="27">
      <t>ツウ</t>
    </rPh>
    <rPh sb="29" eb="31">
      <t>ミッセツ</t>
    </rPh>
    <rPh sb="33" eb="35">
      <t>テキセツ</t>
    </rPh>
    <rPh sb="36" eb="38">
      <t>レンケイ</t>
    </rPh>
    <rPh sb="39" eb="40">
      <t>ハカ</t>
    </rPh>
    <rPh sb="47" eb="49">
      <t>カンゴ</t>
    </rPh>
    <rPh sb="49" eb="51">
      <t>ショクイン</t>
    </rPh>
    <rPh sb="52" eb="55">
      <t>エイギョウビ</t>
    </rPh>
    <rPh sb="55" eb="56">
      <t>ゴト</t>
    </rPh>
    <rPh sb="57" eb="60">
      <t>リヨウシャ</t>
    </rPh>
    <rPh sb="61" eb="63">
      <t>ケンコウ</t>
    </rPh>
    <rPh sb="63" eb="65">
      <t>ジョウタイ</t>
    </rPh>
    <rPh sb="66" eb="68">
      <t>カクニン</t>
    </rPh>
    <rPh sb="72" eb="74">
      <t>バアイ</t>
    </rPh>
    <rPh sb="77" eb="78">
      <t>カギ</t>
    </rPh>
    <phoneticPr fontId="3"/>
  </si>
  <si>
    <t>【介護職員】</t>
    <rPh sb="1" eb="3">
      <t>カイゴ</t>
    </rPh>
    <rPh sb="3" eb="5">
      <t>ショクイン</t>
    </rPh>
    <phoneticPr fontId="3"/>
  </si>
  <si>
    <t>ａ</t>
    <phoneticPr fontId="3"/>
  </si>
  <si>
    <t>【機能訓練指導員】</t>
    <rPh sb="1" eb="3">
      <t>キノウ</t>
    </rPh>
    <rPh sb="3" eb="5">
      <t>クンレン</t>
    </rPh>
    <rPh sb="5" eb="8">
      <t>シドウイン</t>
    </rPh>
    <phoneticPr fontId="3"/>
  </si>
  <si>
    <t>ａ</t>
    <phoneticPr fontId="3"/>
  </si>
  <si>
    <t xml:space="preserve">機能訓練指導員を１以上配置していますか。
</t>
    <rPh sb="0" eb="2">
      <t>キノウ</t>
    </rPh>
    <rPh sb="2" eb="4">
      <t>クンレン</t>
    </rPh>
    <rPh sb="4" eb="7">
      <t>シドウイン</t>
    </rPh>
    <rPh sb="9" eb="11">
      <t>イジョウ</t>
    </rPh>
    <rPh sb="11" eb="13">
      <t>ハイチ</t>
    </rPh>
    <phoneticPr fontId="3"/>
  </si>
  <si>
    <t>機能訓練指導員の数</t>
    <rPh sb="0" eb="2">
      <t>キノウ</t>
    </rPh>
    <rPh sb="2" eb="4">
      <t>クンレン</t>
    </rPh>
    <rPh sb="4" eb="7">
      <t>シドウイン</t>
    </rPh>
    <rPh sb="8" eb="9">
      <t>スウ</t>
    </rPh>
    <phoneticPr fontId="3"/>
  </si>
  <si>
    <t>（　　　　　人）</t>
    <phoneticPr fontId="3"/>
  </si>
  <si>
    <t xml:space="preserve">機能訓練指導員は、日常生活を営むのに必要な機能の減退を防止するための訓練を行う能力を有する者（※）が配置されていますか。
</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5" eb="46">
      <t>シャ</t>
    </rPh>
    <rPh sb="50" eb="52">
      <t>ハイチ</t>
    </rPh>
    <phoneticPr fontId="3"/>
  </si>
  <si>
    <t xml:space="preserve">※１　理学療法士、作業療法士、言語聴覚士、看護師、准看護師、柔道整復師、あん摩マッサージ指圧師
</t>
    <phoneticPr fontId="3"/>
  </si>
  <si>
    <t>※２　はり師又はきゅう師（上記※１の資格を有する機能訓練指導員を配置した事業所で６月以上機能訓練指導に従事した経験を有する者に限る）</t>
    <rPh sb="5" eb="6">
      <t>シ</t>
    </rPh>
    <rPh sb="6" eb="7">
      <t>マタ</t>
    </rPh>
    <rPh sb="11" eb="12">
      <t>シ</t>
    </rPh>
    <rPh sb="13" eb="15">
      <t>ジョウキ</t>
    </rPh>
    <rPh sb="18" eb="20">
      <t>シカク</t>
    </rPh>
    <rPh sb="21" eb="22">
      <t>ユウ</t>
    </rPh>
    <rPh sb="24" eb="26">
      <t>キノウ</t>
    </rPh>
    <rPh sb="26" eb="28">
      <t>クンレン</t>
    </rPh>
    <rPh sb="28" eb="31">
      <t>シドウイン</t>
    </rPh>
    <rPh sb="32" eb="34">
      <t>ハイチ</t>
    </rPh>
    <rPh sb="36" eb="39">
      <t>ジギョウショ</t>
    </rPh>
    <rPh sb="41" eb="42">
      <t>ツキ</t>
    </rPh>
    <rPh sb="42" eb="44">
      <t>イジョウ</t>
    </rPh>
    <rPh sb="44" eb="46">
      <t>キノウ</t>
    </rPh>
    <rPh sb="46" eb="48">
      <t>クンレン</t>
    </rPh>
    <rPh sb="48" eb="50">
      <t>シドウ</t>
    </rPh>
    <rPh sb="51" eb="53">
      <t>ジュウジ</t>
    </rPh>
    <rPh sb="55" eb="57">
      <t>ケイケン</t>
    </rPh>
    <rPh sb="58" eb="59">
      <t>ユウ</t>
    </rPh>
    <rPh sb="61" eb="62">
      <t>モノ</t>
    </rPh>
    <rPh sb="63" eb="64">
      <t>カギ</t>
    </rPh>
    <phoneticPr fontId="3"/>
  </si>
  <si>
    <t xml:space="preserve">管理者
</t>
    <rPh sb="0" eb="3">
      <t>カンリシャ</t>
    </rPh>
    <phoneticPr fontId="3"/>
  </si>
  <si>
    <t>ａ</t>
    <phoneticPr fontId="3"/>
  </si>
  <si>
    <t xml:space="preserve">常勤の管理者を配置していますか。
</t>
    <rPh sb="0" eb="2">
      <t>ジョウキン</t>
    </rPh>
    <rPh sb="3" eb="6">
      <t>カンリシャ</t>
    </rPh>
    <rPh sb="7" eb="9">
      <t>ハイチ</t>
    </rPh>
    <phoneticPr fontId="3"/>
  </si>
  <si>
    <t xml:space="preserve">管理者は、専ら指定通所介護事業所の管理業務に常勤で従事していますか。
</t>
    <rPh sb="0" eb="3">
      <t>カンリシャ</t>
    </rPh>
    <rPh sb="5" eb="6">
      <t>モッパ</t>
    </rPh>
    <rPh sb="7" eb="9">
      <t>シテイ</t>
    </rPh>
    <rPh sb="9" eb="11">
      <t>ツウショ</t>
    </rPh>
    <rPh sb="11" eb="13">
      <t>カイゴ</t>
    </rPh>
    <rPh sb="13" eb="16">
      <t>ジギョウショ</t>
    </rPh>
    <rPh sb="17" eb="19">
      <t>カンリ</t>
    </rPh>
    <rPh sb="19" eb="21">
      <t>ギョウム</t>
    </rPh>
    <rPh sb="22" eb="24">
      <t>ジョウキン</t>
    </rPh>
    <rPh sb="25" eb="27">
      <t>ジュウジ</t>
    </rPh>
    <phoneticPr fontId="3"/>
  </si>
  <si>
    <t>※「不適」の場合チェック
□他の職種等と兼務のため
□その他（具体的に記載）</t>
    <rPh sb="2" eb="4">
      <t>フテキ</t>
    </rPh>
    <rPh sb="6" eb="8">
      <t>バアイ</t>
    </rPh>
    <rPh sb="15" eb="16">
      <t>ホカ</t>
    </rPh>
    <rPh sb="17" eb="19">
      <t>ショクシュ</t>
    </rPh>
    <rPh sb="19" eb="20">
      <t>トウ</t>
    </rPh>
    <rPh sb="21" eb="23">
      <t>ケンム</t>
    </rPh>
    <rPh sb="31" eb="32">
      <t>タ</t>
    </rPh>
    <rPh sb="33" eb="36">
      <t>グタイテキ</t>
    </rPh>
    <rPh sb="37" eb="39">
      <t>キサイ</t>
    </rPh>
    <phoneticPr fontId="3"/>
  </si>
  <si>
    <t xml:space="preserve">《注意》　管理者が管理業務に専従している場合は「適」にチェックし、次の (1)-ｃ の回答は不要です。
　専従していない場合は「不適」にチェックし、次の (1)-ｃ を回答してください。
</t>
    <rPh sb="1" eb="3">
      <t>チュウイ</t>
    </rPh>
    <rPh sb="5" eb="8">
      <t>カンリシャ</t>
    </rPh>
    <rPh sb="9" eb="11">
      <t>カンリ</t>
    </rPh>
    <rPh sb="11" eb="13">
      <t>ギョウム</t>
    </rPh>
    <rPh sb="14" eb="16">
      <t>センジュウ</t>
    </rPh>
    <rPh sb="20" eb="22">
      <t>バアイ</t>
    </rPh>
    <rPh sb="24" eb="25">
      <t>テキ</t>
    </rPh>
    <rPh sb="53" eb="55">
      <t>センジュウ</t>
    </rPh>
    <rPh sb="60" eb="62">
      <t>バアイ</t>
    </rPh>
    <rPh sb="64" eb="66">
      <t>フテキ</t>
    </rPh>
    <phoneticPr fontId="3"/>
  </si>
  <si>
    <t xml:space="preserve">※　基準上、管理業務に支障がないときは兼務が可
</t>
    <rPh sb="2" eb="4">
      <t>キジュン</t>
    </rPh>
    <rPh sb="4" eb="5">
      <t>ジョウ</t>
    </rPh>
    <rPh sb="22" eb="23">
      <t>カ</t>
    </rPh>
    <phoneticPr fontId="3"/>
  </si>
  <si>
    <t>ｃ</t>
    <phoneticPr fontId="3"/>
  </si>
  <si>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3"/>
  </si>
  <si>
    <t>→　下記の事項について記載してください。</t>
    <phoneticPr fontId="3"/>
  </si>
  <si>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3"/>
  </si>
  <si>
    <t>　（　　　　　　　　　　　　　　）</t>
    <phoneticPr fontId="3"/>
  </si>
  <si>
    <t>事業所名　：</t>
    <rPh sb="0" eb="3">
      <t>ジギョウショ</t>
    </rPh>
    <rPh sb="3" eb="4">
      <t>メイ</t>
    </rPh>
    <phoneticPr fontId="3"/>
  </si>
  <si>
    <t>（　　　　　　　　　　）</t>
    <phoneticPr fontId="3"/>
  </si>
  <si>
    <t>職種名　　：</t>
    <rPh sb="0" eb="2">
      <t>ショクシュ</t>
    </rPh>
    <rPh sb="2" eb="3">
      <t>メイ</t>
    </rPh>
    <phoneticPr fontId="3"/>
  </si>
  <si>
    <t>勤務時間数：</t>
    <rPh sb="0" eb="2">
      <t>キンム</t>
    </rPh>
    <rPh sb="2" eb="4">
      <t>ジカン</t>
    </rPh>
    <rPh sb="4" eb="5">
      <t>スウ</t>
    </rPh>
    <phoneticPr fontId="3"/>
  </si>
  <si>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3"/>
  </si>
  <si>
    <t>Ⅱ　設備基準</t>
    <rPh sb="2" eb="4">
      <t>セツビ</t>
    </rPh>
    <rPh sb="4" eb="6">
      <t>キジュン</t>
    </rPh>
    <phoneticPr fontId="3"/>
  </si>
  <si>
    <r>
      <t xml:space="preserve">設備及び備品等
</t>
    </r>
    <r>
      <rPr>
        <sz val="8"/>
        <rFont val="ＭＳ ゴシック"/>
        <family val="3"/>
        <charset val="128"/>
      </rPr>
      <t>【共生型通所介護を除く】</t>
    </r>
    <rPh sb="0" eb="2">
      <t>セツビ</t>
    </rPh>
    <rPh sb="2" eb="3">
      <t>オヨ</t>
    </rPh>
    <rPh sb="4" eb="7">
      <t>ビヒントウ</t>
    </rPh>
    <rPh sb="9" eb="12">
      <t>キョウセイガタ</t>
    </rPh>
    <rPh sb="12" eb="14">
      <t>ツウショ</t>
    </rPh>
    <rPh sb="14" eb="16">
      <t>カイゴ</t>
    </rPh>
    <rPh sb="17" eb="18">
      <t>ノゾ</t>
    </rPh>
    <phoneticPr fontId="3"/>
  </si>
  <si>
    <t xml:space="preserve">食堂、機能訓練室、静養室、相談室及び事務室を有するほか、消火設備その他の非常災害に際して必要な設備並びに指定通所介護の提供に必要なその他の設備及び備品を備えていますか。
</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28" eb="30">
      <t>ショウカ</t>
    </rPh>
    <rPh sb="30" eb="32">
      <t>セツビ</t>
    </rPh>
    <rPh sb="34" eb="35">
      <t>タ</t>
    </rPh>
    <rPh sb="36" eb="38">
      <t>ヒジョウ</t>
    </rPh>
    <rPh sb="38" eb="40">
      <t>サイガイ</t>
    </rPh>
    <rPh sb="41" eb="42">
      <t>サイ</t>
    </rPh>
    <rPh sb="44" eb="46">
      <t>ヒツヨウ</t>
    </rPh>
    <rPh sb="47" eb="49">
      <t>セツビ</t>
    </rPh>
    <rPh sb="49" eb="50">
      <t>ナラ</t>
    </rPh>
    <rPh sb="52" eb="54">
      <t>シテイ</t>
    </rPh>
    <rPh sb="54" eb="56">
      <t>ツウショ</t>
    </rPh>
    <rPh sb="56" eb="58">
      <t>カイゴ</t>
    </rPh>
    <rPh sb="59" eb="61">
      <t>テイキョウ</t>
    </rPh>
    <rPh sb="62" eb="64">
      <t>ヒツヨウ</t>
    </rPh>
    <rPh sb="67" eb="68">
      <t>タ</t>
    </rPh>
    <rPh sb="69" eb="71">
      <t>セツビ</t>
    </rPh>
    <rPh sb="71" eb="72">
      <t>オヨ</t>
    </rPh>
    <rPh sb="73" eb="75">
      <t>ビヒン</t>
    </rPh>
    <rPh sb="76" eb="77">
      <t>ソナ</t>
    </rPh>
    <phoneticPr fontId="3"/>
  </si>
  <si>
    <t xml:space="preserve">
（現地確認）</t>
    <phoneticPr fontId="3"/>
  </si>
  <si>
    <t xml:space="preserve"> a に掲げる設備は、専ら指定通所介護の事業の用に供されていますか。
</t>
    <rPh sb="4" eb="5">
      <t>カカ</t>
    </rPh>
    <rPh sb="7" eb="9">
      <t>セツビ</t>
    </rPh>
    <rPh sb="11" eb="12">
      <t>モッパ</t>
    </rPh>
    <rPh sb="13" eb="15">
      <t>シテイ</t>
    </rPh>
    <rPh sb="15" eb="19">
      <t>ツウショカイゴ</t>
    </rPh>
    <rPh sb="20" eb="22">
      <t>ジギョウ</t>
    </rPh>
    <rPh sb="23" eb="24">
      <t>ヨウ</t>
    </rPh>
    <rPh sb="25" eb="26">
      <t>キョウ</t>
    </rPh>
    <phoneticPr fontId="3"/>
  </si>
  <si>
    <t>（現地確認）</t>
    <phoneticPr fontId="3"/>
  </si>
  <si>
    <t xml:space="preserve">《注意》　専ら供されている場合は「適」に、供されていない場合は「不適」にチェックしてください。
</t>
    <rPh sb="1" eb="3">
      <t>チュウイ</t>
    </rPh>
    <rPh sb="5" eb="6">
      <t>モッパ</t>
    </rPh>
    <rPh sb="7" eb="8">
      <t>キョウ</t>
    </rPh>
    <rPh sb="13" eb="15">
      <t>バアイ</t>
    </rPh>
    <rPh sb="17" eb="18">
      <t>テキ</t>
    </rPh>
    <rPh sb="21" eb="22">
      <t>キョウ</t>
    </rPh>
    <rPh sb="28" eb="30">
      <t>バアイ</t>
    </rPh>
    <rPh sb="32" eb="34">
      <t>フテキ</t>
    </rPh>
    <phoneticPr fontId="3"/>
  </si>
  <si>
    <t xml:space="preserve">※　利用者の処遇に支障がない場合は、この限りでない( ｃ に該当する場合を除く)
</t>
    <rPh sb="2" eb="5">
      <t>リヨウシャ</t>
    </rPh>
    <rPh sb="6" eb="8">
      <t>ショグウ</t>
    </rPh>
    <rPh sb="9" eb="11">
      <t>シショウ</t>
    </rPh>
    <rPh sb="14" eb="16">
      <t>バアイ</t>
    </rPh>
    <rPh sb="20" eb="21">
      <t>カギ</t>
    </rPh>
    <rPh sb="30" eb="32">
      <t>ガイトウ</t>
    </rPh>
    <rPh sb="34" eb="36">
      <t>バアイ</t>
    </rPh>
    <rPh sb="37" eb="38">
      <t>ノゾ</t>
    </rPh>
    <phoneticPr fontId="3"/>
  </si>
  <si>
    <t xml:space="preserve"> a に掲げる設備を利用し、夜間及び深夜に指定通所介護以外のサービスを提供する場合に、当該サービスの提供開始前に県へ届出を行っていますか。
</t>
    <rPh sb="4" eb="5">
      <t>カカ</t>
    </rPh>
    <rPh sb="7" eb="9">
      <t>セツビ</t>
    </rPh>
    <rPh sb="10" eb="12">
      <t>リヨウ</t>
    </rPh>
    <rPh sb="14" eb="16">
      <t>ヤカン</t>
    </rPh>
    <rPh sb="16" eb="17">
      <t>オヨ</t>
    </rPh>
    <rPh sb="18" eb="20">
      <t>シンヤ</t>
    </rPh>
    <rPh sb="21" eb="23">
      <t>シテイ</t>
    </rPh>
    <rPh sb="23" eb="27">
      <t>ツウショカイゴ</t>
    </rPh>
    <rPh sb="27" eb="29">
      <t>イガイ</t>
    </rPh>
    <rPh sb="35" eb="37">
      <t>テイキョウ</t>
    </rPh>
    <rPh sb="39" eb="41">
      <t>バアイ</t>
    </rPh>
    <rPh sb="43" eb="45">
      <t>トウガイ</t>
    </rPh>
    <rPh sb="50" eb="52">
      <t>テイキョウ</t>
    </rPh>
    <rPh sb="52" eb="54">
      <t>カイシ</t>
    </rPh>
    <rPh sb="54" eb="55">
      <t>マエ</t>
    </rPh>
    <rPh sb="56" eb="57">
      <t>ケン</t>
    </rPh>
    <rPh sb="58" eb="60">
      <t>トドケデ</t>
    </rPh>
    <rPh sb="61" eb="62">
      <t>オコナ</t>
    </rPh>
    <phoneticPr fontId="3"/>
  </si>
  <si>
    <t>県への届出</t>
    <rPh sb="0" eb="1">
      <t>ケン</t>
    </rPh>
    <rPh sb="3" eb="5">
      <t>トドケデ</t>
    </rPh>
    <phoneticPr fontId="3"/>
  </si>
  <si>
    <t>【食堂、機能訓練室】</t>
    <rPh sb="1" eb="3">
      <t>ショクドウ</t>
    </rPh>
    <rPh sb="4" eb="6">
      <t>キノウ</t>
    </rPh>
    <rPh sb="6" eb="8">
      <t>クンレン</t>
    </rPh>
    <rPh sb="8" eb="9">
      <t>シツ</t>
    </rPh>
    <phoneticPr fontId="3"/>
  </si>
  <si>
    <t xml:space="preserve">食堂及び機能訓練室は、それぞれ必要な広さがあり、その合計した面積は、３㎡に利用定員を乗じて得た面積以上となっていますか。
</t>
    <rPh sb="0" eb="2">
      <t>ショクドウ</t>
    </rPh>
    <rPh sb="2" eb="3">
      <t>オヨ</t>
    </rPh>
    <rPh sb="4" eb="6">
      <t>キノウ</t>
    </rPh>
    <rPh sb="6" eb="8">
      <t>クンレン</t>
    </rPh>
    <rPh sb="8" eb="9">
      <t>シツ</t>
    </rPh>
    <rPh sb="15" eb="17">
      <t>ヒツヨウ</t>
    </rPh>
    <rPh sb="18" eb="19">
      <t>ヒロ</t>
    </rPh>
    <rPh sb="26" eb="28">
      <t>ゴウケイ</t>
    </rPh>
    <rPh sb="30" eb="32">
      <t>メンセキ</t>
    </rPh>
    <rPh sb="37" eb="39">
      <t>リヨウ</t>
    </rPh>
    <rPh sb="39" eb="41">
      <t>テイイン</t>
    </rPh>
    <rPh sb="42" eb="43">
      <t>ジョウ</t>
    </rPh>
    <rPh sb="45" eb="46">
      <t>エ</t>
    </rPh>
    <rPh sb="47" eb="49">
      <t>メンセキ</t>
    </rPh>
    <rPh sb="49" eb="51">
      <t>イジョウ</t>
    </rPh>
    <phoneticPr fontId="3"/>
  </si>
  <si>
    <t xml:space="preserve">※　食堂及び機能訓練室は、食事の提供の際にはその提供に支障がない広さを確保でき、かつ機能訓練を行う際にはその実施に支障がない広さを確保できていれば、同一の場所として可
</t>
    <rPh sb="2" eb="4">
      <t>ショクドウ</t>
    </rPh>
    <rPh sb="4" eb="5">
      <t>オヨ</t>
    </rPh>
    <rPh sb="6" eb="11">
      <t>キノウクンレンシツ</t>
    </rPh>
    <rPh sb="13" eb="15">
      <t>ショクジ</t>
    </rPh>
    <rPh sb="16" eb="18">
      <t>テイキョウ</t>
    </rPh>
    <rPh sb="19" eb="20">
      <t>サイ</t>
    </rPh>
    <rPh sb="24" eb="26">
      <t>テイキョウ</t>
    </rPh>
    <rPh sb="27" eb="29">
      <t>シショウ</t>
    </rPh>
    <rPh sb="32" eb="33">
      <t>ヒロ</t>
    </rPh>
    <rPh sb="35" eb="37">
      <t>カクホ</t>
    </rPh>
    <rPh sb="42" eb="44">
      <t>キノウ</t>
    </rPh>
    <rPh sb="44" eb="46">
      <t>クンレン</t>
    </rPh>
    <rPh sb="47" eb="48">
      <t>オコナ</t>
    </rPh>
    <rPh sb="49" eb="50">
      <t>サイ</t>
    </rPh>
    <rPh sb="54" eb="56">
      <t>ジッシ</t>
    </rPh>
    <rPh sb="57" eb="59">
      <t>シショウ</t>
    </rPh>
    <rPh sb="62" eb="63">
      <t>ヒロ</t>
    </rPh>
    <rPh sb="65" eb="67">
      <t>カクホ</t>
    </rPh>
    <rPh sb="74" eb="76">
      <t>ドウイツ</t>
    </rPh>
    <rPh sb="77" eb="79">
      <t>バショ</t>
    </rPh>
    <rPh sb="82" eb="83">
      <t>カ</t>
    </rPh>
    <phoneticPr fontId="3"/>
  </si>
  <si>
    <t>【相談室】</t>
    <rPh sb="1" eb="4">
      <t>ソウダンシツ</t>
    </rPh>
    <phoneticPr fontId="3"/>
  </si>
  <si>
    <t xml:space="preserve">遮へい物の設置など、相談の内容が漏えいしないよう配慮されていますか。
</t>
    <rPh sb="0" eb="1">
      <t>シャ</t>
    </rPh>
    <rPh sb="3" eb="4">
      <t>ブツ</t>
    </rPh>
    <rPh sb="5" eb="7">
      <t>セッチ</t>
    </rPh>
    <rPh sb="10" eb="12">
      <t>ソウダン</t>
    </rPh>
    <rPh sb="13" eb="15">
      <t>ナイヨウ</t>
    </rPh>
    <rPh sb="16" eb="17">
      <t>ロウ</t>
    </rPh>
    <rPh sb="24" eb="26">
      <t>ハイリョ</t>
    </rPh>
    <phoneticPr fontId="3"/>
  </si>
  <si>
    <t>Ⅲ　運営基準</t>
    <rPh sb="2" eb="4">
      <t>ウンエイ</t>
    </rPh>
    <rPh sb="4" eb="6">
      <t>キジュン</t>
    </rPh>
    <phoneticPr fontId="3"/>
  </si>
  <si>
    <t xml:space="preserve">内容及び手続きの説明及び同意
</t>
    <rPh sb="0" eb="2">
      <t>ナイヨウ</t>
    </rPh>
    <rPh sb="2" eb="3">
      <t>オヨ</t>
    </rPh>
    <rPh sb="4" eb="6">
      <t>テツヅ</t>
    </rPh>
    <rPh sb="8" eb="10">
      <t>セツメイ</t>
    </rPh>
    <rPh sb="10" eb="11">
      <t>オヨ</t>
    </rPh>
    <rPh sb="12" eb="14">
      <t>ドウイ</t>
    </rPh>
    <phoneticPr fontId="3"/>
  </si>
  <si>
    <t>重要事項説明書、利用契約書等</t>
    <rPh sb="8" eb="10">
      <t>リヨウ</t>
    </rPh>
    <rPh sb="10" eb="13">
      <t>ケイヤクショ</t>
    </rPh>
    <rPh sb="13" eb="14">
      <t>トウ</t>
    </rPh>
    <phoneticPr fontId="3"/>
  </si>
  <si>
    <t>※重要事項説明書に記載されているものに○印を記入してください。</t>
    <phoneticPr fontId="3"/>
  </si>
  <si>
    <t>項　目</t>
    <rPh sb="0" eb="1">
      <t>コウ</t>
    </rPh>
    <rPh sb="2" eb="3">
      <t>メ</t>
    </rPh>
    <phoneticPr fontId="3"/>
  </si>
  <si>
    <t>記入欄</t>
    <rPh sb="0" eb="3">
      <t>キニュウラン</t>
    </rPh>
    <phoneticPr fontId="3"/>
  </si>
  <si>
    <t>事業の目的及び運営方針</t>
    <rPh sb="0" eb="2">
      <t>ジギョウ</t>
    </rPh>
    <rPh sb="3" eb="5">
      <t>モクテキ</t>
    </rPh>
    <rPh sb="5" eb="6">
      <t>オヨ</t>
    </rPh>
    <rPh sb="7" eb="9">
      <t>ウンエイ</t>
    </rPh>
    <rPh sb="9" eb="11">
      <t>ホウシン</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</si>
  <si>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</si>
  <si>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営業日及び営業時間</t>
    <rPh sb="0" eb="3">
      <t>エイギョウビ</t>
    </rPh>
    <rPh sb="3" eb="4">
      <t>オヨ</t>
    </rPh>
    <rPh sb="5" eb="7">
      <t>エイギョウ</t>
    </rPh>
    <rPh sb="7" eb="9">
      <t>ジカン</t>
    </rPh>
    <phoneticPr fontId="3"/>
  </si>
  <si>
    <t>利用定員</t>
    <rPh sb="0" eb="2">
      <t>リヨウ</t>
    </rPh>
    <rPh sb="2" eb="4">
      <t>テイイン</t>
    </rPh>
    <phoneticPr fontId="3"/>
  </si>
  <si>
    <t>サービス内容及び利用料その他の費用の額</t>
    <rPh sb="4" eb="6">
      <t>ナイヨウ</t>
    </rPh>
    <rPh sb="6" eb="7">
      <t>オヨ</t>
    </rPh>
    <rPh sb="8" eb="11">
      <t>リヨウリョウ</t>
    </rPh>
    <rPh sb="13" eb="14">
      <t>タ</t>
    </rPh>
    <rPh sb="15" eb="17">
      <t>ヒヨウ</t>
    </rPh>
    <rPh sb="18" eb="19">
      <t>ガク</t>
    </rPh>
    <phoneticPr fontId="3"/>
  </si>
  <si>
    <t>通常の事業の実施地域</t>
    <rPh sb="0" eb="2">
      <t>ツウジョウ</t>
    </rPh>
    <rPh sb="3" eb="5">
      <t>ジギョウ</t>
    </rPh>
    <rPh sb="6" eb="8">
      <t>ジッシ</t>
    </rPh>
    <rPh sb="8" eb="10">
      <t>チイキ</t>
    </rPh>
    <phoneticPr fontId="3"/>
  </si>
  <si>
    <t>サービス利用に当たっての留意事項</t>
    <rPh sb="4" eb="6">
      <t>リヨウ</t>
    </rPh>
    <rPh sb="7" eb="8">
      <t>ア</t>
    </rPh>
    <rPh sb="12" eb="14">
      <t>リュウイ</t>
    </rPh>
    <rPh sb="14" eb="16">
      <t>ジコウ</t>
    </rPh>
    <phoneticPr fontId="3"/>
  </si>
  <si>
    <t>緊急時における対応方法</t>
    <rPh sb="0" eb="2">
      <t>キンキュウ</t>
    </rPh>
    <rPh sb="2" eb="3">
      <t>ジ</t>
    </rPh>
    <rPh sb="7" eb="9">
      <t>タイオウ</t>
    </rPh>
    <rPh sb="9" eb="11">
      <t>ホウホウ</t>
    </rPh>
    <phoneticPr fontId="3"/>
  </si>
  <si>
    <t>非常災害対策</t>
    <rPh sb="0" eb="2">
      <t>ヒジョウ</t>
    </rPh>
    <rPh sb="2" eb="4">
      <t>サイガイ</t>
    </rPh>
    <rPh sb="4" eb="6">
      <t>タイサク</t>
    </rPh>
    <phoneticPr fontId="3"/>
  </si>
  <si>
    <t>事故発生時の対応</t>
    <rPh sb="0" eb="2">
      <t>ジコ</t>
    </rPh>
    <rPh sb="2" eb="5">
      <t>ハッセイジ</t>
    </rPh>
    <rPh sb="6" eb="8">
      <t>タイオウ</t>
    </rPh>
    <phoneticPr fontId="3"/>
  </si>
  <si>
    <t>苦情処理の体制</t>
    <rPh sb="0" eb="2">
      <t>クジョウ</t>
    </rPh>
    <rPh sb="2" eb="4">
      <t>ショリ</t>
    </rPh>
    <rPh sb="5" eb="7">
      <t>タイセイ</t>
    </rPh>
    <phoneticPr fontId="3"/>
  </si>
  <si>
    <t>提供するサービスの第三者評価の実施状況
　（実施の有無、実施した直近の年月日、実施した評価機関の名称、評価結果の開示状況）</t>
    <rPh sb="0" eb="2">
      <t>テイキョウ</t>
    </rPh>
    <rPh sb="9" eb="12">
      <t>ダイサンシャ</t>
    </rPh>
    <rPh sb="12" eb="14">
      <t>ヒョウカ</t>
    </rPh>
    <rPh sb="15" eb="17">
      <t>ジッシ</t>
    </rPh>
    <rPh sb="17" eb="19">
      <t>ジョウキョウ</t>
    </rPh>
    <rPh sb="22" eb="24">
      <t>ジッシ</t>
    </rPh>
    <rPh sb="25" eb="27">
      <t>ウム</t>
    </rPh>
    <rPh sb="28" eb="30">
      <t>ジッシ</t>
    </rPh>
    <rPh sb="32" eb="34">
      <t>チョッキン</t>
    </rPh>
    <rPh sb="35" eb="38">
      <t>ネンガッピ</t>
    </rPh>
    <rPh sb="39" eb="41">
      <t>ジッシ</t>
    </rPh>
    <rPh sb="43" eb="45">
      <t>ヒョウカ</t>
    </rPh>
    <rPh sb="45" eb="47">
      <t>キカン</t>
    </rPh>
    <rPh sb="48" eb="50">
      <t>メイショウ</t>
    </rPh>
    <rPh sb="51" eb="53">
      <t>ヒョウカ</t>
    </rPh>
    <rPh sb="53" eb="55">
      <t>ケッカ</t>
    </rPh>
    <rPh sb="56" eb="58">
      <t>カイジ</t>
    </rPh>
    <rPh sb="58" eb="60">
      <t>ジョウキョウ</t>
    </rPh>
    <phoneticPr fontId="3"/>
  </si>
  <si>
    <t>記載している苦情申出窓口を記入してください。</t>
    <rPh sb="0" eb="2">
      <t>キサイ</t>
    </rPh>
    <rPh sb="6" eb="8">
      <t>クジョウ</t>
    </rPh>
    <rPh sb="8" eb="9">
      <t>モウ</t>
    </rPh>
    <rPh sb="9" eb="10">
      <t>デ</t>
    </rPh>
    <rPh sb="10" eb="12">
      <t>マドグチ</t>
    </rPh>
    <rPh sb="13" eb="15">
      <t>キニュウ</t>
    </rPh>
    <phoneticPr fontId="3"/>
  </si>
  <si>
    <t xml:space="preserve">提供拒否の禁止
</t>
    <rPh sb="0" eb="2">
      <t>テイキョウ</t>
    </rPh>
    <rPh sb="2" eb="4">
      <t>キョヒ</t>
    </rPh>
    <rPh sb="5" eb="7">
      <t>キンシ</t>
    </rPh>
    <phoneticPr fontId="3"/>
  </si>
  <si>
    <t xml:space="preserve">正当な理由（※）なく指定通所介護の提供を拒んだことはありませんか。
</t>
    <rPh sb="0" eb="2">
      <t>セイトウ</t>
    </rPh>
    <rPh sb="3" eb="5">
      <t>リユウ</t>
    </rPh>
    <rPh sb="10" eb="12">
      <t>シテイ</t>
    </rPh>
    <rPh sb="12" eb="14">
      <t>ツウショ</t>
    </rPh>
    <rPh sb="14" eb="16">
      <t>カイゴ</t>
    </rPh>
    <rPh sb="17" eb="19">
      <t>テイキョウ</t>
    </rPh>
    <rPh sb="20" eb="21">
      <t>コバ</t>
    </rPh>
    <phoneticPr fontId="3"/>
  </si>
  <si>
    <t>苦情受付簿等</t>
    <rPh sb="0" eb="2">
      <t>クジョウ</t>
    </rPh>
    <rPh sb="2" eb="3">
      <t>ウ</t>
    </rPh>
    <rPh sb="3" eb="4">
      <t>ツ</t>
    </rPh>
    <rPh sb="4" eb="6">
      <t>ボトウ</t>
    </rPh>
    <phoneticPr fontId="3"/>
  </si>
  <si>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40">
      <t>ジギョウショ</t>
    </rPh>
    <rPh sb="41" eb="43">
      <t>ツウジョウ</t>
    </rPh>
    <rPh sb="44" eb="46">
      <t>ジギョウ</t>
    </rPh>
    <rPh sb="47" eb="49">
      <t>ジッシ</t>
    </rPh>
    <rPh sb="49" eb="52">
      <t>チイキガイ</t>
    </rPh>
    <rPh sb="55" eb="57">
      <t>バアイ</t>
    </rPh>
    <rPh sb="58" eb="59">
      <t>トウ</t>
    </rPh>
    <phoneticPr fontId="3"/>
  </si>
  <si>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3"/>
  </si>
  <si>
    <t xml:space="preserve">サービス提供困難時の対応
</t>
    <rPh sb="4" eb="6">
      <t>テイキョウ</t>
    </rPh>
    <rPh sb="6" eb="8">
      <t>コンナン</t>
    </rPh>
    <rPh sb="8" eb="9">
      <t>ジ</t>
    </rPh>
    <rPh sb="10" eb="12">
      <t>タイオウ</t>
    </rPh>
    <phoneticPr fontId="3"/>
  </si>
  <si>
    <t xml:space="preserve">上記 2-(1) の正当な理由により、自ら適切な指定通所介護の提供が困難な場合、利用申込者に係る居宅介護支援事業者への連絡、適当な他事業者等の紹介など必要な措置を速やかに講じていますか。
</t>
    <rPh sb="0" eb="2">
      <t>ジョウキ</t>
    </rPh>
    <rPh sb="10" eb="12">
      <t>セイトウ</t>
    </rPh>
    <rPh sb="13" eb="15">
      <t>リユウ</t>
    </rPh>
    <rPh sb="19" eb="20">
      <t>ミズカ</t>
    </rPh>
    <rPh sb="21" eb="23">
      <t>テキセツ</t>
    </rPh>
    <rPh sb="24" eb="26">
      <t>シテイ</t>
    </rPh>
    <rPh sb="26" eb="28">
      <t>ツウショ</t>
    </rPh>
    <rPh sb="28" eb="30">
      <t>カイゴ</t>
    </rPh>
    <rPh sb="31" eb="33">
      <t>テイキョウ</t>
    </rPh>
    <rPh sb="34" eb="36">
      <t>コンナン</t>
    </rPh>
    <rPh sb="37" eb="39">
      <t>バアイ</t>
    </rPh>
    <rPh sb="40" eb="42">
      <t>リヨウ</t>
    </rPh>
    <rPh sb="42" eb="44">
      <t>モウシコミ</t>
    </rPh>
    <rPh sb="44" eb="45">
      <t>シャ</t>
    </rPh>
    <rPh sb="46" eb="47">
      <t>カカワ</t>
    </rPh>
    <rPh sb="48" eb="50">
      <t>キョタク</t>
    </rPh>
    <rPh sb="50" eb="52">
      <t>カイゴ</t>
    </rPh>
    <rPh sb="52" eb="54">
      <t>シエン</t>
    </rPh>
    <rPh sb="54" eb="57">
      <t>ジギョウシャ</t>
    </rPh>
    <rPh sb="59" eb="61">
      <t>レンラク</t>
    </rPh>
    <rPh sb="62" eb="64">
      <t>テキトウ</t>
    </rPh>
    <rPh sb="65" eb="67">
      <t>タジ</t>
    </rPh>
    <rPh sb="67" eb="69">
      <t>ギョウシャ</t>
    </rPh>
    <rPh sb="69" eb="70">
      <t>トウ</t>
    </rPh>
    <rPh sb="71" eb="73">
      <t>ショウカイ</t>
    </rPh>
    <rPh sb="75" eb="77">
      <t>ヒツヨウ</t>
    </rPh>
    <rPh sb="78" eb="80">
      <t>ソチ</t>
    </rPh>
    <rPh sb="81" eb="82">
      <t>スミ</t>
    </rPh>
    <rPh sb="85" eb="86">
      <t>コウ</t>
    </rPh>
    <phoneticPr fontId="3"/>
  </si>
  <si>
    <t>苦情受付簿、連絡票等</t>
    <rPh sb="0" eb="2">
      <t>クジョウ</t>
    </rPh>
    <rPh sb="2" eb="4">
      <t>ウケツケ</t>
    </rPh>
    <rPh sb="4" eb="5">
      <t>ボ</t>
    </rPh>
    <rPh sb="6" eb="9">
      <t>レンラクヒョウ</t>
    </rPh>
    <rPh sb="9" eb="10">
      <t>トウ</t>
    </rPh>
    <phoneticPr fontId="3"/>
  </si>
  <si>
    <t xml:space="preserve">受給資格等の確認
</t>
    <rPh sb="0" eb="2">
      <t>ジュキュウ</t>
    </rPh>
    <rPh sb="2" eb="4">
      <t>シカク</t>
    </rPh>
    <rPh sb="4" eb="5">
      <t>トウ</t>
    </rPh>
    <rPh sb="6" eb="8">
      <t>カクニン</t>
    </rPh>
    <phoneticPr fontId="3"/>
  </si>
  <si>
    <t xml:space="preserve">被保険者証によって、被保険者資格等の確認を行っていますか。
</t>
    <rPh sb="0" eb="4">
      <t>ヒホケンシャ</t>
    </rPh>
    <rPh sb="4" eb="5">
      <t>ショウ</t>
    </rPh>
    <rPh sb="10" eb="14">
      <t>ヒホケンシャ</t>
    </rPh>
    <rPh sb="14" eb="16">
      <t>シカク</t>
    </rPh>
    <rPh sb="16" eb="17">
      <t>トウ</t>
    </rPh>
    <rPh sb="18" eb="20">
      <t>カクニン</t>
    </rPh>
    <rPh sb="21" eb="22">
      <t>オコナ</t>
    </rPh>
    <phoneticPr fontId="3"/>
  </si>
  <si>
    <t>被保険者証の写し等</t>
    <rPh sb="0" eb="4">
      <t>ヒホケンシャ</t>
    </rPh>
    <rPh sb="4" eb="5">
      <t>ショウ</t>
    </rPh>
    <rPh sb="6" eb="7">
      <t>ウツ</t>
    </rPh>
    <rPh sb="8" eb="9">
      <t>トウ</t>
    </rPh>
    <phoneticPr fontId="3"/>
  </si>
  <si>
    <t xml:space="preserve">被保険者証に認定審査会意見が記載されている場合には、その意見に配慮して指定通所介護を提供していますか。
</t>
    <rPh sb="0" eb="4">
      <t>ヒホケンシャ</t>
    </rPh>
    <rPh sb="4" eb="5">
      <t>ショウ</t>
    </rPh>
    <rPh sb="6" eb="8">
      <t>ニンテイ</t>
    </rPh>
    <rPh sb="8" eb="10">
      <t>シンサ</t>
    </rPh>
    <rPh sb="10" eb="11">
      <t>カイ</t>
    </rPh>
    <rPh sb="11" eb="13">
      <t>イケン</t>
    </rPh>
    <rPh sb="14" eb="16">
      <t>キサイ</t>
    </rPh>
    <rPh sb="21" eb="23">
      <t>バアイ</t>
    </rPh>
    <rPh sb="28" eb="30">
      <t>イケン</t>
    </rPh>
    <rPh sb="31" eb="33">
      <t>ハイリョ</t>
    </rPh>
    <rPh sb="35" eb="37">
      <t>シテイ</t>
    </rPh>
    <rPh sb="37" eb="39">
      <t>ツウショ</t>
    </rPh>
    <rPh sb="39" eb="41">
      <t>カイゴ</t>
    </rPh>
    <rPh sb="42" eb="44">
      <t>テイキョウ</t>
    </rPh>
    <phoneticPr fontId="3"/>
  </si>
  <si>
    <t>被保険者証の写し等</t>
    <phoneticPr fontId="3"/>
  </si>
  <si>
    <t xml:space="preserve">要介護認定の申請に係る援助
</t>
    <phoneticPr fontId="3"/>
  </si>
  <si>
    <t xml:space="preserve">利用申込者が要介護認定を受けていない場合、既に要介護認定の申請をしているか確認していますか。
</t>
    <phoneticPr fontId="3"/>
  </si>
  <si>
    <t>支援経過記録等</t>
    <rPh sb="0" eb="2">
      <t>シエン</t>
    </rPh>
    <rPh sb="2" eb="4">
      <t>ケイカ</t>
    </rPh>
    <rPh sb="4" eb="6">
      <t>キロク</t>
    </rPh>
    <rPh sb="6" eb="7">
      <t>トウ</t>
    </rPh>
    <phoneticPr fontId="3"/>
  </si>
  <si>
    <t xml:space="preserve">利用申込者が要介護認定を申請していない場合、利用申込者の意思を踏まえて速やかに申請が行われるよう必要な援助を行っていますか。
</t>
    <rPh sb="2" eb="4">
      <t>モウシコミ</t>
    </rPh>
    <phoneticPr fontId="3"/>
  </si>
  <si>
    <t>支援経過記録等</t>
    <phoneticPr fontId="3"/>
  </si>
  <si>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3"/>
  </si>
  <si>
    <t xml:space="preserve">心身の状況等の把握
</t>
    <rPh sb="0" eb="2">
      <t>シンシン</t>
    </rPh>
    <rPh sb="3" eb="6">
      <t>ジョウキョウトウ</t>
    </rPh>
    <rPh sb="7" eb="9">
      <t>ハアク</t>
    </rPh>
    <phoneticPr fontId="3"/>
  </si>
  <si>
    <t xml:space="preserve">利用者に係る居宅介護支援事業者が開催するサービス担当者会議等を通じて利用者の心身の状況、その置かれている環境等の把握に努めていますか。
</t>
    <rPh sb="0" eb="3">
      <t>リヨウシャ</t>
    </rPh>
    <rPh sb="4" eb="5">
      <t>カカ</t>
    </rPh>
    <rPh sb="6" eb="8">
      <t>キョタク</t>
    </rPh>
    <rPh sb="8" eb="10">
      <t>カイゴ</t>
    </rPh>
    <rPh sb="10" eb="12">
      <t>シエン</t>
    </rPh>
    <rPh sb="12" eb="15">
      <t>ジギョウシャ</t>
    </rPh>
    <rPh sb="16" eb="18">
      <t>カイサイ</t>
    </rPh>
    <rPh sb="24" eb="27">
      <t>タントウシャ</t>
    </rPh>
    <rPh sb="27" eb="29">
      <t>カイギ</t>
    </rPh>
    <rPh sb="29" eb="30">
      <t>トウ</t>
    </rPh>
    <rPh sb="31" eb="32">
      <t>ツウ</t>
    </rPh>
    <rPh sb="34" eb="37">
      <t>リヨウシャ</t>
    </rPh>
    <rPh sb="38" eb="40">
      <t>シンシン</t>
    </rPh>
    <rPh sb="41" eb="43">
      <t>ジョウキョウ</t>
    </rPh>
    <rPh sb="46" eb="47">
      <t>オ</t>
    </rPh>
    <rPh sb="52" eb="54">
      <t>カンキョウ</t>
    </rPh>
    <rPh sb="54" eb="55">
      <t>トウ</t>
    </rPh>
    <rPh sb="56" eb="58">
      <t>ハアク</t>
    </rPh>
    <rPh sb="59" eb="60">
      <t>ツト</t>
    </rPh>
    <phoneticPr fontId="3"/>
  </si>
  <si>
    <t>フェイスシート、サービス担当者会議の要点等
(現地確認)</t>
    <rPh sb="12" eb="15">
      <t>タントウシャ</t>
    </rPh>
    <rPh sb="15" eb="17">
      <t>カイギ</t>
    </rPh>
    <rPh sb="18" eb="20">
      <t>ヨウテン</t>
    </rPh>
    <rPh sb="20" eb="21">
      <t>トウ</t>
    </rPh>
    <rPh sb="23" eb="25">
      <t>ゲンチ</t>
    </rPh>
    <rPh sb="25" eb="27">
      <t>カクニン</t>
    </rPh>
    <phoneticPr fontId="3"/>
  </si>
  <si>
    <t xml:space="preserve">居宅介護支援事業者等との連携
</t>
    <rPh sb="0" eb="2">
      <t>キョタク</t>
    </rPh>
    <rPh sb="2" eb="4">
      <t>カイゴ</t>
    </rPh>
    <rPh sb="4" eb="6">
      <t>シエン</t>
    </rPh>
    <rPh sb="6" eb="9">
      <t>ジギョウシャ</t>
    </rPh>
    <rPh sb="9" eb="10">
      <t>トウ</t>
    </rPh>
    <rPh sb="12" eb="14">
      <t>レンケイ</t>
    </rPh>
    <phoneticPr fontId="3"/>
  </si>
  <si>
    <t xml:space="preserve">指定通所介護を提供するに当たっては、居宅介護支援事業者その他保健医療サービス又は福祉サービスを提供する者との密接な連携に努めていますか。
</t>
    <rPh sb="0" eb="2">
      <t>シテイ</t>
    </rPh>
    <rPh sb="2" eb="4">
      <t>ツウショ</t>
    </rPh>
    <rPh sb="4" eb="6">
      <t>カイゴ</t>
    </rPh>
    <rPh sb="7" eb="9">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3"/>
  </si>
  <si>
    <t xml:space="preserve">指定通所介護の提供の終了に際し、利用者又はその家族に対し適切な指導を行うとともに、利用者に係る居宅介護支援事業者に対する情報の提供及び保健医療サービス又は福祉サービスを提供する者との密接な連携に努めていますか。
</t>
    <rPh sb="0" eb="2">
      <t>シテイ</t>
    </rPh>
    <rPh sb="2" eb="4">
      <t>ツウショ</t>
    </rPh>
    <rPh sb="4" eb="6">
      <t>カイゴ</t>
    </rPh>
    <rPh sb="7" eb="9">
      <t>テイキョウ</t>
    </rPh>
    <rPh sb="10" eb="12">
      <t>シュウリョウ</t>
    </rPh>
    <rPh sb="13" eb="14">
      <t>サイ</t>
    </rPh>
    <rPh sb="16" eb="19">
      <t>リヨウシャ</t>
    </rPh>
    <rPh sb="19" eb="20">
      <t>マタ</t>
    </rPh>
    <rPh sb="23" eb="25">
      <t>カゾク</t>
    </rPh>
    <rPh sb="26" eb="27">
      <t>タイ</t>
    </rPh>
    <rPh sb="28" eb="30">
      <t>テキセツ</t>
    </rPh>
    <rPh sb="31" eb="33">
      <t>シドウ</t>
    </rPh>
    <rPh sb="34" eb="35">
      <t>オコナ</t>
    </rPh>
    <rPh sb="41" eb="44">
      <t>リヨウシャ</t>
    </rPh>
    <rPh sb="45" eb="46">
      <t>カカ</t>
    </rPh>
    <rPh sb="47" eb="49">
      <t>キョタク</t>
    </rPh>
    <rPh sb="49" eb="51">
      <t>カイゴ</t>
    </rPh>
    <rPh sb="51" eb="53">
      <t>シエン</t>
    </rPh>
    <rPh sb="53" eb="56">
      <t>ジギョウシャ</t>
    </rPh>
    <rPh sb="57" eb="58">
      <t>タイ</t>
    </rPh>
    <rPh sb="60" eb="62">
      <t>ジョウホウ</t>
    </rPh>
    <rPh sb="63" eb="65">
      <t>テイキョウ</t>
    </rPh>
    <rPh sb="65" eb="66">
      <t>オヨ</t>
    </rPh>
    <rPh sb="67" eb="69">
      <t>ホケン</t>
    </rPh>
    <rPh sb="69" eb="71">
      <t>イリョウ</t>
    </rPh>
    <rPh sb="75" eb="76">
      <t>マタ</t>
    </rPh>
    <rPh sb="77" eb="79">
      <t>フクシ</t>
    </rPh>
    <rPh sb="84" eb="86">
      <t>テイキョウ</t>
    </rPh>
    <rPh sb="88" eb="89">
      <t>モノ</t>
    </rPh>
    <rPh sb="91" eb="93">
      <t>ミッセツ</t>
    </rPh>
    <rPh sb="94" eb="96">
      <t>レンケイ</t>
    </rPh>
    <rPh sb="97" eb="98">
      <t>ツト</t>
    </rPh>
    <phoneticPr fontId="3"/>
  </si>
  <si>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3"/>
  </si>
  <si>
    <t xml:space="preserve">指定通所介護の提供の開始に際し、法定代理受領サービスの届出をしていない利用申込者又はその家族に対し、居宅サービス計画の作成を居宅介護支援事業者に依頼する旨を市町村に対して届け出ること等により、指定通所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ツウショ</t>
    </rPh>
    <rPh sb="4" eb="6">
      <t>カイゴ</t>
    </rPh>
    <rPh sb="7" eb="9">
      <t>テイキョウ</t>
    </rPh>
    <rPh sb="10" eb="12">
      <t>カイシ</t>
    </rPh>
    <rPh sb="13" eb="14">
      <t>サイ</t>
    </rPh>
    <rPh sb="16" eb="18">
      <t>ホウテイ</t>
    </rPh>
    <rPh sb="18" eb="20">
      <t>ダイリ</t>
    </rPh>
    <rPh sb="20" eb="22">
      <t>ジュリョウ</t>
    </rPh>
    <rPh sb="27" eb="29">
      <t>トドケデ</t>
    </rPh>
    <rPh sb="35" eb="37">
      <t>リヨウ</t>
    </rPh>
    <rPh sb="37" eb="40">
      <t>モウシコミシャ</t>
    </rPh>
    <rPh sb="40" eb="41">
      <t>マタ</t>
    </rPh>
    <rPh sb="44" eb="46">
      <t>カゾク</t>
    </rPh>
    <rPh sb="47" eb="48">
      <t>タイ</t>
    </rPh>
    <rPh sb="50" eb="52">
      <t>キョタク</t>
    </rPh>
    <rPh sb="56" eb="58">
      <t>ケイカク</t>
    </rPh>
    <rPh sb="59" eb="61">
      <t>サクセイ</t>
    </rPh>
    <rPh sb="62" eb="64">
      <t>キョタク</t>
    </rPh>
    <rPh sb="64" eb="66">
      <t>カイゴ</t>
    </rPh>
    <rPh sb="66" eb="68">
      <t>シエン</t>
    </rPh>
    <phoneticPr fontId="3"/>
  </si>
  <si>
    <t xml:space="preserve">※　「法定代理受領サービス」とは、居宅サービス事業者に対し、市町村又は国保連から直接居宅介護サービス費（利用者負担分を除く）が支払われる場合の居宅サービス(指定通所介護)のことをいう。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4" eb="46">
      <t>カイゴ</t>
    </rPh>
    <rPh sb="50" eb="51">
      <t>ヒ</t>
    </rPh>
    <rPh sb="63" eb="65">
      <t>シハラ</t>
    </rPh>
    <rPh sb="68" eb="70">
      <t>バアイ</t>
    </rPh>
    <rPh sb="71" eb="73">
      <t>キョタク</t>
    </rPh>
    <rPh sb="78" eb="80">
      <t>シテイ</t>
    </rPh>
    <rPh sb="80" eb="82">
      <t>ツウショ</t>
    </rPh>
    <rPh sb="82" eb="84">
      <t>カイゴ</t>
    </rPh>
    <phoneticPr fontId="3"/>
  </si>
  <si>
    <t xml:space="preserve">居宅サービス計画に沿ったサービスの提供
</t>
    <rPh sb="0" eb="2">
      <t>キョタク</t>
    </rPh>
    <rPh sb="6" eb="8">
      <t>ケイカク</t>
    </rPh>
    <rPh sb="9" eb="10">
      <t>ソ</t>
    </rPh>
    <rPh sb="17" eb="19">
      <t>テイキョウ</t>
    </rPh>
    <phoneticPr fontId="3"/>
  </si>
  <si>
    <t xml:space="preserve">居宅サービス計画が作成されている場合は、その計画に沿った指定通所介護を提供していますか。
</t>
    <rPh sb="0" eb="2">
      <t>キョタク</t>
    </rPh>
    <rPh sb="6" eb="8">
      <t>ケイカク</t>
    </rPh>
    <rPh sb="9" eb="11">
      <t>サクセイ</t>
    </rPh>
    <rPh sb="16" eb="18">
      <t>バアイ</t>
    </rPh>
    <rPh sb="22" eb="24">
      <t>ケイカク</t>
    </rPh>
    <rPh sb="25" eb="26">
      <t>ソ</t>
    </rPh>
    <rPh sb="28" eb="30">
      <t>シテイ</t>
    </rPh>
    <rPh sb="30" eb="32">
      <t>ツウショ</t>
    </rPh>
    <rPh sb="32" eb="34">
      <t>カイゴ</t>
    </rPh>
    <rPh sb="35" eb="37">
      <t>テイキョウ</t>
    </rPh>
    <phoneticPr fontId="3"/>
  </si>
  <si>
    <t>居宅サービス計画、通所介護計画等</t>
    <rPh sb="0" eb="2">
      <t>キョタク</t>
    </rPh>
    <rPh sb="6" eb="8">
      <t>ケイカク</t>
    </rPh>
    <rPh sb="9" eb="11">
      <t>ツウショ</t>
    </rPh>
    <rPh sb="11" eb="13">
      <t>カイゴ</t>
    </rPh>
    <rPh sb="13" eb="15">
      <t>ケイカク</t>
    </rPh>
    <rPh sb="15" eb="16">
      <t>トウ</t>
    </rPh>
    <phoneticPr fontId="3"/>
  </si>
  <si>
    <t xml:space="preserve">居宅サービス計画等の変更の援助
</t>
    <rPh sb="0" eb="2">
      <t>キョタク</t>
    </rPh>
    <rPh sb="6" eb="8">
      <t>ケイカク</t>
    </rPh>
    <rPh sb="8" eb="9">
      <t>トウ</t>
    </rPh>
    <rPh sb="10" eb="12">
      <t>ヘンコウ</t>
    </rPh>
    <rPh sb="13" eb="15">
      <t>エンジョ</t>
    </rPh>
    <phoneticPr fontId="3"/>
  </si>
  <si>
    <t xml:space="preserve">利用者が居宅サービス計画の変更を希望する場合は、利用者に係る居宅介護支援事業者への連絡など必要な援助を行っていますか。
</t>
    <rPh sb="0" eb="3">
      <t>リヨウシャ</t>
    </rPh>
    <rPh sb="4" eb="6">
      <t>キョタク</t>
    </rPh>
    <rPh sb="10" eb="12">
      <t>ケイカク</t>
    </rPh>
    <rPh sb="13" eb="15">
      <t>ヘンコウ</t>
    </rPh>
    <rPh sb="16" eb="18">
      <t>キボウ</t>
    </rPh>
    <rPh sb="20" eb="22">
      <t>バアイ</t>
    </rPh>
    <rPh sb="24" eb="27">
      <t>リヨウシャ</t>
    </rPh>
    <rPh sb="28" eb="29">
      <t>カカ</t>
    </rPh>
    <rPh sb="30" eb="32">
      <t>キョタク</t>
    </rPh>
    <rPh sb="32" eb="34">
      <t>カイゴ</t>
    </rPh>
    <rPh sb="34" eb="36">
      <t>シエン</t>
    </rPh>
    <rPh sb="36" eb="39">
      <t>ジギョウシャ</t>
    </rPh>
    <rPh sb="41" eb="43">
      <t>レンラク</t>
    </rPh>
    <rPh sb="45" eb="47">
      <t>ヒツヨウ</t>
    </rPh>
    <rPh sb="48" eb="50">
      <t>エンジョ</t>
    </rPh>
    <rPh sb="51" eb="52">
      <t>オコナ</t>
    </rPh>
    <phoneticPr fontId="3"/>
  </si>
  <si>
    <t xml:space="preserve">※　利用者の状態の変更等により追加的なサービスが必要になった場合等で、利用者が変更の必要性に同意した場合を含む。
</t>
    <rPh sb="2" eb="5">
      <t>リヨウシャ</t>
    </rPh>
    <rPh sb="6" eb="8">
      <t>ジョウタイ</t>
    </rPh>
    <rPh sb="9" eb="12">
      <t>ヘンコウナド</t>
    </rPh>
    <rPh sb="15" eb="18">
      <t>ツイカテキ</t>
    </rPh>
    <rPh sb="24" eb="26">
      <t>ヒツヨウ</t>
    </rPh>
    <rPh sb="30" eb="33">
      <t>バアイナド</t>
    </rPh>
    <rPh sb="35" eb="38">
      <t>リヨウシャ</t>
    </rPh>
    <rPh sb="39" eb="41">
      <t>ヘンコウ</t>
    </rPh>
    <rPh sb="42" eb="45">
      <t>ヒツヨウセイ</t>
    </rPh>
    <rPh sb="46" eb="48">
      <t>ドウイ</t>
    </rPh>
    <rPh sb="50" eb="52">
      <t>バアイ</t>
    </rPh>
    <rPh sb="53" eb="54">
      <t>フク</t>
    </rPh>
    <phoneticPr fontId="3"/>
  </si>
  <si>
    <t xml:space="preserve">サービスの提供の記録
</t>
    <rPh sb="5" eb="7">
      <t>テイキョウ</t>
    </rPh>
    <rPh sb="8" eb="10">
      <t>キロク</t>
    </rPh>
    <phoneticPr fontId="3"/>
  </si>
  <si>
    <t xml:space="preserve">指定通所介護を提供した際は、その提供日、内容など必要な事項を利用者の居宅サービス計画の書面又はサービス利用票等に記録していますか。
</t>
    <rPh sb="0" eb="2">
      <t>シテイ</t>
    </rPh>
    <rPh sb="2" eb="4">
      <t>ツウショ</t>
    </rPh>
    <rPh sb="4" eb="6">
      <t>カイゴ</t>
    </rPh>
    <rPh sb="7" eb="9">
      <t>テイキョウ</t>
    </rPh>
    <rPh sb="11" eb="12">
      <t>サイ</t>
    </rPh>
    <rPh sb="16" eb="18">
      <t>テイキョウ</t>
    </rPh>
    <rPh sb="18" eb="19">
      <t>ビ</t>
    </rPh>
    <rPh sb="20" eb="22">
      <t>ナイヨウ</t>
    </rPh>
    <rPh sb="24" eb="26">
      <t>ヒツヨウ</t>
    </rPh>
    <rPh sb="27" eb="29">
      <t>ジコウ</t>
    </rPh>
    <rPh sb="30" eb="33">
      <t>リヨウシャ</t>
    </rPh>
    <rPh sb="34" eb="36">
      <t>キョタク</t>
    </rPh>
    <rPh sb="40" eb="42">
      <t>ケイカク</t>
    </rPh>
    <rPh sb="43" eb="45">
      <t>ショメン</t>
    </rPh>
    <rPh sb="45" eb="46">
      <t>マタ</t>
    </rPh>
    <rPh sb="51" eb="53">
      <t>リヨウ</t>
    </rPh>
    <rPh sb="53" eb="54">
      <t>ヒョウ</t>
    </rPh>
    <rPh sb="54" eb="55">
      <t>トウ</t>
    </rPh>
    <rPh sb="56" eb="58">
      <t>キロク</t>
    </rPh>
    <phoneticPr fontId="3"/>
  </si>
  <si>
    <t>居宅サービス計画、サービス利用票、支援経過記録等</t>
    <rPh sb="0" eb="2">
      <t>キョタク</t>
    </rPh>
    <rPh sb="6" eb="8">
      <t>ケイカク</t>
    </rPh>
    <rPh sb="13" eb="15">
      <t>リヨウ</t>
    </rPh>
    <rPh sb="15" eb="16">
      <t>ヒョウ</t>
    </rPh>
    <rPh sb="17" eb="19">
      <t>シエン</t>
    </rPh>
    <rPh sb="19" eb="21">
      <t>ケイカ</t>
    </rPh>
    <rPh sb="21" eb="23">
      <t>キロク</t>
    </rPh>
    <rPh sb="23" eb="24">
      <t>トウ</t>
    </rPh>
    <phoneticPr fontId="3"/>
  </si>
  <si>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3"/>
  </si>
  <si>
    <t>交付文書の写し等</t>
    <rPh sb="0" eb="2">
      <t>コウフ</t>
    </rPh>
    <rPh sb="2" eb="4">
      <t>ブンショ</t>
    </rPh>
    <rPh sb="5" eb="6">
      <t>ウツ</t>
    </rPh>
    <rPh sb="7" eb="8">
      <t>トウ</t>
    </rPh>
    <phoneticPr fontId="3"/>
  </si>
  <si>
    <t xml:space="preserve">利用料等の受領
</t>
    <rPh sb="0" eb="3">
      <t>リヨウリョウ</t>
    </rPh>
    <rPh sb="3" eb="4">
      <t>トウ</t>
    </rPh>
    <rPh sb="5" eb="7">
      <t>ジュリョウ</t>
    </rPh>
    <phoneticPr fontId="3"/>
  </si>
  <si>
    <t xml:space="preserve">法定代理受領サービスに該当する指定通所介護を提供した際には、利用者から利用者負担分（１割、２割又は３割負担）の支払を受けていますか。
</t>
    <rPh sb="0" eb="2">
      <t>ホウテイ</t>
    </rPh>
    <rPh sb="2" eb="4">
      <t>ダイリ</t>
    </rPh>
    <rPh sb="4" eb="6">
      <t>ジュリョウ</t>
    </rPh>
    <rPh sb="11" eb="13">
      <t>ガイトウ</t>
    </rPh>
    <rPh sb="15" eb="17">
      <t>シテイ</t>
    </rPh>
    <rPh sb="17" eb="19">
      <t>ツウショ</t>
    </rPh>
    <rPh sb="19" eb="21">
      <t>カイゴ</t>
    </rPh>
    <rPh sb="22" eb="24">
      <t>テイキョウ</t>
    </rPh>
    <rPh sb="26" eb="27">
      <t>サイ</t>
    </rPh>
    <rPh sb="30" eb="33">
      <t>リヨウシャ</t>
    </rPh>
    <rPh sb="35" eb="38">
      <t>リヨウシャ</t>
    </rPh>
    <rPh sb="38" eb="41">
      <t>フタンブン</t>
    </rPh>
    <rPh sb="43" eb="44">
      <t>ワリ</t>
    </rPh>
    <rPh sb="46" eb="47">
      <t>ワリ</t>
    </rPh>
    <rPh sb="47" eb="48">
      <t>マタ</t>
    </rPh>
    <rPh sb="50" eb="51">
      <t>ワリ</t>
    </rPh>
    <rPh sb="51" eb="53">
      <t>フタン</t>
    </rPh>
    <rPh sb="55" eb="57">
      <t>シハライ</t>
    </rPh>
    <rPh sb="58" eb="59">
      <t>ウ</t>
    </rPh>
    <phoneticPr fontId="3"/>
  </si>
  <si>
    <t>利用者に対する請求書、受領書控等</t>
    <rPh sb="0" eb="3">
      <t>リヨウシャ</t>
    </rPh>
    <rPh sb="4" eb="5">
      <t>タイ</t>
    </rPh>
    <rPh sb="7" eb="10">
      <t>セイキュウショ</t>
    </rPh>
    <rPh sb="11" eb="14">
      <t>ジュリョウショ</t>
    </rPh>
    <rPh sb="14" eb="15">
      <t>ヒカ</t>
    </rPh>
    <rPh sb="15" eb="16">
      <t>トウ</t>
    </rPh>
    <phoneticPr fontId="3"/>
  </si>
  <si>
    <t xml:space="preserve">法定代理受領サービスでない指定通所介護を提供した際に利用者から支払いを受ける利用料の額と、法定代理受領サービスである指定通所介護に係る費用の額の間に、不合理な差額を設けていませんか。
</t>
    <rPh sb="0" eb="2">
      <t>ホウテイ</t>
    </rPh>
    <rPh sb="2" eb="4">
      <t>ダイリ</t>
    </rPh>
    <rPh sb="4" eb="6">
      <t>ジュリョウ</t>
    </rPh>
    <rPh sb="13" eb="15">
      <t>シテイ</t>
    </rPh>
    <rPh sb="15" eb="17">
      <t>ツウショ</t>
    </rPh>
    <rPh sb="17" eb="19">
      <t>カイゴ</t>
    </rPh>
    <rPh sb="20" eb="22">
      <t>テイキョウ</t>
    </rPh>
    <rPh sb="24" eb="25">
      <t>サイ</t>
    </rPh>
    <rPh sb="26" eb="29">
      <t>リヨウシャ</t>
    </rPh>
    <rPh sb="31" eb="33">
      <t>シハラ</t>
    </rPh>
    <rPh sb="35" eb="36">
      <t>ウ</t>
    </rPh>
    <rPh sb="38" eb="41">
      <t>リヨウリョウ</t>
    </rPh>
    <rPh sb="42" eb="43">
      <t>ガク</t>
    </rPh>
    <rPh sb="45" eb="47">
      <t>ホウテイ</t>
    </rPh>
    <rPh sb="47" eb="49">
      <t>ダイリ</t>
    </rPh>
    <rPh sb="49" eb="51">
      <t>ジュリョウ</t>
    </rPh>
    <rPh sb="58" eb="60">
      <t>シテイ</t>
    </rPh>
    <rPh sb="60" eb="62">
      <t>ツウショ</t>
    </rPh>
    <rPh sb="62" eb="64">
      <t>カイゴ</t>
    </rPh>
    <rPh sb="65" eb="66">
      <t>カカ</t>
    </rPh>
    <rPh sb="67" eb="69">
      <t>ヒヨウ</t>
    </rPh>
    <rPh sb="70" eb="71">
      <t>ガク</t>
    </rPh>
    <rPh sb="72" eb="73">
      <t>アイダ</t>
    </rPh>
    <rPh sb="75" eb="78">
      <t>フゴウリ</t>
    </rPh>
    <rPh sb="79" eb="81">
      <t>サガク</t>
    </rPh>
    <rPh sb="82" eb="83">
      <t>モウ</t>
    </rPh>
    <phoneticPr fontId="3"/>
  </si>
  <si>
    <t xml:space="preserve">《注意》　設けていない場合は「適」に、設けている場合は「不適」にチェックしてください。
</t>
    <rPh sb="1" eb="3">
      <t>チュウイ</t>
    </rPh>
    <rPh sb="5" eb="6">
      <t>モウ</t>
    </rPh>
    <rPh sb="11" eb="13">
      <t>バアイ</t>
    </rPh>
    <rPh sb="15" eb="16">
      <t>テキ</t>
    </rPh>
    <rPh sb="19" eb="20">
      <t>モウ</t>
    </rPh>
    <rPh sb="24" eb="26">
      <t>バアイ</t>
    </rPh>
    <rPh sb="28" eb="30">
      <t>フテキ</t>
    </rPh>
    <phoneticPr fontId="3"/>
  </si>
  <si>
    <t xml:space="preserve">以下の費用に係るサービスを提供しその支払を受ける場合は、あらかじめ、利用者又はその家族に対し、サービスの内容及び費用について説明を行い、同意を得ていますか。
</t>
    <rPh sb="0" eb="2">
      <t>イカ</t>
    </rPh>
    <rPh sb="3" eb="5">
      <t>ヒヨウ</t>
    </rPh>
    <rPh sb="6" eb="7">
      <t>カカ</t>
    </rPh>
    <rPh sb="18" eb="20">
      <t>シハライ</t>
    </rPh>
    <rPh sb="21" eb="22">
      <t>ウ</t>
    </rPh>
    <rPh sb="24" eb="26">
      <t>バアイ</t>
    </rPh>
    <rPh sb="71" eb="72">
      <t>エ</t>
    </rPh>
    <phoneticPr fontId="3"/>
  </si>
  <si>
    <t>重要事項説明書等</t>
    <rPh sb="0" eb="2">
      <t>ジュウヨウ</t>
    </rPh>
    <rPh sb="2" eb="4">
      <t>ジコウ</t>
    </rPh>
    <rPh sb="4" eb="6">
      <t>セツメイ</t>
    </rPh>
    <rPh sb="6" eb="7">
      <t>ショ</t>
    </rPh>
    <rPh sb="7" eb="8">
      <t>トウ</t>
    </rPh>
    <phoneticPr fontId="3"/>
  </si>
  <si>
    <t>①　利用者の選定により通常の事業の実施地域以外の地域に居住する利用者に対して行う送迎に要する費用</t>
    <rPh sb="21" eb="23">
      <t>イガイ</t>
    </rPh>
    <phoneticPr fontId="3"/>
  </si>
  <si>
    <t>②　通常要する時間を超える指定通所介護であって、利用者の選定に係るものの提供に伴い必要となる費用の範囲内において、通常の指定通所介護に係る居宅介護サービス費用基準額を超える費用</t>
    <rPh sb="13" eb="15">
      <t>シテイ</t>
    </rPh>
    <rPh sb="15" eb="17">
      <t>ツウショ</t>
    </rPh>
    <rPh sb="17" eb="19">
      <t>カイゴ</t>
    </rPh>
    <rPh sb="60" eb="62">
      <t>シテイ</t>
    </rPh>
    <rPh sb="62" eb="64">
      <t>ツウショ</t>
    </rPh>
    <rPh sb="64" eb="66">
      <t>カイゴ</t>
    </rPh>
    <rPh sb="83" eb="84">
      <t>コ</t>
    </rPh>
    <rPh sb="86" eb="88">
      <t>ヒヨウ</t>
    </rPh>
    <phoneticPr fontId="3"/>
  </si>
  <si>
    <t>③　食事の提供に要する費用</t>
    <rPh sb="2" eb="4">
      <t>ショクジ</t>
    </rPh>
    <rPh sb="5" eb="7">
      <t>テイキョウ</t>
    </rPh>
    <rPh sb="8" eb="9">
      <t>ヨウ</t>
    </rPh>
    <phoneticPr fontId="3"/>
  </si>
  <si>
    <t>④　おむつ代</t>
    <phoneticPr fontId="3"/>
  </si>
  <si>
    <t xml:space="preserve">⑤　上記の費用のほか、指定通所介護の提供において提供される便宜のうち、日常生活においても通常必要となるものに係る費用であって、利用者負担とすることが適当な費用
</t>
    <rPh sb="2" eb="4">
      <t>ジョウキ</t>
    </rPh>
    <rPh sb="5" eb="7">
      <t>ヒヨウ</t>
    </rPh>
    <rPh sb="29" eb="31">
      <t>ベンギ</t>
    </rPh>
    <phoneticPr fontId="3"/>
  </si>
  <si>
    <t xml:space="preserve">※　「中山間地域等に居住する者へのサービス提供加算」を算定する利用者については、上記①の交通費を保険給付外費用として徴収することは不可
</t>
    <rPh sb="3" eb="6">
      <t>チュウサンカン</t>
    </rPh>
    <rPh sb="6" eb="8">
      <t>チイキ</t>
    </rPh>
    <rPh sb="8" eb="9">
      <t>トウ</t>
    </rPh>
    <rPh sb="10" eb="12">
      <t>キョジュウ</t>
    </rPh>
    <rPh sb="14" eb="15">
      <t>モノ</t>
    </rPh>
    <rPh sb="21" eb="23">
      <t>テイキョウ</t>
    </rPh>
    <rPh sb="23" eb="25">
      <t>カサン</t>
    </rPh>
    <rPh sb="27" eb="29">
      <t>サンテイ</t>
    </rPh>
    <rPh sb="31" eb="34">
      <t>リヨウシャ</t>
    </rPh>
    <rPh sb="40" eb="42">
      <t>ジョウキ</t>
    </rPh>
    <rPh sb="44" eb="47">
      <t>コウツウヒ</t>
    </rPh>
    <rPh sb="48" eb="50">
      <t>ホケン</t>
    </rPh>
    <rPh sb="50" eb="52">
      <t>キュウフ</t>
    </rPh>
    <rPh sb="52" eb="53">
      <t>ガイ</t>
    </rPh>
    <rPh sb="53" eb="55">
      <t>ヒヨウ</t>
    </rPh>
    <rPh sb="58" eb="60">
      <t>チョウシュウ</t>
    </rPh>
    <rPh sb="65" eb="67">
      <t>フカ</t>
    </rPh>
    <phoneticPr fontId="3"/>
  </si>
  <si>
    <t xml:space="preserve">保険給付の請求のための証明書の交付
</t>
    <rPh sb="0" eb="2">
      <t>ホケン</t>
    </rPh>
    <rPh sb="2" eb="4">
      <t>キュウフ</t>
    </rPh>
    <rPh sb="5" eb="7">
      <t>セイキュウ</t>
    </rPh>
    <rPh sb="11" eb="14">
      <t>ショウメイショ</t>
    </rPh>
    <rPh sb="15" eb="17">
      <t>コウフ</t>
    </rPh>
    <phoneticPr fontId="3"/>
  </si>
  <si>
    <t xml:space="preserve">法定代理受領サービスに該当しない指定通所介護に係る利用料の支払を受けた場合は、提供した指定通所介護の内容、費用の額などを記載したサービス提供証明書を利用者に交付していますか。
</t>
    <rPh sb="0" eb="2">
      <t>ホウテイ</t>
    </rPh>
    <rPh sb="2" eb="4">
      <t>ダイリ</t>
    </rPh>
    <rPh sb="4" eb="6">
      <t>ジュリョウ</t>
    </rPh>
    <rPh sb="11" eb="13">
      <t>ガイトウ</t>
    </rPh>
    <rPh sb="16" eb="18">
      <t>シテイ</t>
    </rPh>
    <rPh sb="18" eb="20">
      <t>ツウショ</t>
    </rPh>
    <rPh sb="20" eb="22">
      <t>カイゴ</t>
    </rPh>
    <rPh sb="23" eb="24">
      <t>カカワ</t>
    </rPh>
    <rPh sb="25" eb="28">
      <t>リヨウリョウ</t>
    </rPh>
    <rPh sb="29" eb="31">
      <t>シハラ</t>
    </rPh>
    <rPh sb="32" eb="33">
      <t>ウ</t>
    </rPh>
    <rPh sb="35" eb="37">
      <t>バアイ</t>
    </rPh>
    <rPh sb="39" eb="41">
      <t>テイキョウ</t>
    </rPh>
    <rPh sb="43" eb="45">
      <t>シテイ</t>
    </rPh>
    <rPh sb="45" eb="47">
      <t>ツウショ</t>
    </rPh>
    <rPh sb="47" eb="49">
      <t>カイゴ</t>
    </rPh>
    <rPh sb="50" eb="52">
      <t>ナイヨウ</t>
    </rPh>
    <rPh sb="53" eb="55">
      <t>ヒヨウ</t>
    </rPh>
    <rPh sb="56" eb="57">
      <t>ガク</t>
    </rPh>
    <rPh sb="60" eb="62">
      <t>キサイ</t>
    </rPh>
    <rPh sb="68" eb="70">
      <t>テイキョウ</t>
    </rPh>
    <rPh sb="70" eb="73">
      <t>ショウメイショ</t>
    </rPh>
    <rPh sb="74" eb="77">
      <t>リヨウシャ</t>
    </rPh>
    <rPh sb="78" eb="80">
      <t>コウフ</t>
    </rPh>
    <phoneticPr fontId="3"/>
  </si>
  <si>
    <t>サービス提供証明書の写し等</t>
    <rPh sb="10" eb="11">
      <t>ウツ</t>
    </rPh>
    <rPh sb="12" eb="13">
      <t>トウ</t>
    </rPh>
    <phoneticPr fontId="3"/>
  </si>
  <si>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3"/>
  </si>
  <si>
    <t xml:space="preserve">指定通所介護の基本取扱方針
</t>
    <rPh sb="0" eb="2">
      <t>シテイ</t>
    </rPh>
    <rPh sb="2" eb="4">
      <t>ツウショ</t>
    </rPh>
    <rPh sb="4" eb="6">
      <t>カイゴ</t>
    </rPh>
    <rPh sb="7" eb="9">
      <t>キホン</t>
    </rPh>
    <phoneticPr fontId="3"/>
  </si>
  <si>
    <t xml:space="preserve">利用者の要介護状態の軽減又は悪化の防止に資するよう、その目標を設定し、計画的に行っていますか。
</t>
    <rPh sb="28" eb="30">
      <t>モクヒョウ</t>
    </rPh>
    <rPh sb="31" eb="33">
      <t>セッテイ</t>
    </rPh>
    <rPh sb="39" eb="40">
      <t>オコナ</t>
    </rPh>
    <phoneticPr fontId="3"/>
  </si>
  <si>
    <t>通所介護計画、通所介護記録、利用者に関する記録</t>
    <rPh sb="0" eb="2">
      <t>ツウショ</t>
    </rPh>
    <rPh sb="2" eb="4">
      <t>カイゴ</t>
    </rPh>
    <rPh sb="4" eb="6">
      <t>ケイカク</t>
    </rPh>
    <rPh sb="7" eb="9">
      <t>ツウショ</t>
    </rPh>
    <rPh sb="9" eb="11">
      <t>カイゴ</t>
    </rPh>
    <rPh sb="11" eb="13">
      <t>キロク</t>
    </rPh>
    <rPh sb="14" eb="17">
      <t>リヨウシャ</t>
    </rPh>
    <rPh sb="18" eb="19">
      <t>カン</t>
    </rPh>
    <rPh sb="21" eb="23">
      <t>キロク</t>
    </rPh>
    <phoneticPr fontId="3"/>
  </si>
  <si>
    <t xml:space="preserve">指定通所介護の具体的取扱方針
</t>
    <rPh sb="0" eb="2">
      <t>シテイ</t>
    </rPh>
    <rPh sb="2" eb="4">
      <t>ツウショ</t>
    </rPh>
    <rPh sb="4" eb="6">
      <t>カイゴ</t>
    </rPh>
    <phoneticPr fontId="3"/>
  </si>
  <si>
    <t xml:space="preserve">指定通所介護の提供に当たっては、通所介護計画に基づき、利用者の機能訓練及びその者が日常生活を営むことができるよう必要な援助を行っていますか。
</t>
    <rPh sb="0" eb="2">
      <t>シテイ</t>
    </rPh>
    <rPh sb="2" eb="4">
      <t>ツウショ</t>
    </rPh>
    <rPh sb="4" eb="6">
      <t>カイゴ</t>
    </rPh>
    <rPh sb="10" eb="11">
      <t>ア</t>
    </rPh>
    <rPh sb="16" eb="18">
      <t>ツウショ</t>
    </rPh>
    <rPh sb="18" eb="20">
      <t>カイゴ</t>
    </rPh>
    <rPh sb="20" eb="22">
      <t>ケイカク</t>
    </rPh>
    <rPh sb="23" eb="24">
      <t>モト</t>
    </rPh>
    <rPh sb="31" eb="33">
      <t>キノウ</t>
    </rPh>
    <rPh sb="33" eb="35">
      <t>クンレン</t>
    </rPh>
    <rPh sb="35" eb="36">
      <t>オヨ</t>
    </rPh>
    <rPh sb="39" eb="40">
      <t>モノ</t>
    </rPh>
    <rPh sb="41" eb="43">
      <t>ニチジョウ</t>
    </rPh>
    <rPh sb="43" eb="45">
      <t>セイカツ</t>
    </rPh>
    <rPh sb="46" eb="47">
      <t>イトナ</t>
    </rPh>
    <rPh sb="56" eb="58">
      <t>ヒツヨウ</t>
    </rPh>
    <rPh sb="59" eb="61">
      <t>エンジョ</t>
    </rPh>
    <phoneticPr fontId="3"/>
  </si>
  <si>
    <t>通所介護計画</t>
    <rPh sb="0" eb="2">
      <t>ツウショ</t>
    </rPh>
    <phoneticPr fontId="3"/>
  </si>
  <si>
    <t xml:space="preserve">指定通所介護の提供に当たっては、懇切丁寧に行うことを旨とし、利用者又はその家族に対し、サービスの提供方法等について、理解しやすいように説明を行っていますか。
</t>
    <rPh sb="0" eb="2">
      <t>シテイ</t>
    </rPh>
    <rPh sb="2" eb="4">
      <t>ツウショ</t>
    </rPh>
    <rPh sb="4" eb="6">
      <t>カイゴ</t>
    </rPh>
    <rPh sb="7" eb="9">
      <t>テイキョウ</t>
    </rPh>
    <rPh sb="10" eb="11">
      <t>ア</t>
    </rPh>
    <rPh sb="16" eb="18">
      <t>コンセツ</t>
    </rPh>
    <rPh sb="18" eb="20">
      <t>テイネイ</t>
    </rPh>
    <rPh sb="21" eb="22">
      <t>オコナ</t>
    </rPh>
    <rPh sb="26" eb="27">
      <t>ムネ</t>
    </rPh>
    <rPh sb="48" eb="50">
      <t>テイキョウ</t>
    </rPh>
    <rPh sb="50" eb="52">
      <t>ホウホウ</t>
    </rPh>
    <rPh sb="52" eb="53">
      <t>ナド</t>
    </rPh>
    <phoneticPr fontId="3"/>
  </si>
  <si>
    <t>通所介護計画、重要事項説明書、パンフレット等</t>
    <rPh sb="0" eb="4">
      <t>ツウショカイゴ</t>
    </rPh>
    <rPh sb="4" eb="6">
      <t>ケイカク</t>
    </rPh>
    <rPh sb="7" eb="9">
      <t>ジュウヨウ</t>
    </rPh>
    <rPh sb="9" eb="11">
      <t>ジコウ</t>
    </rPh>
    <rPh sb="11" eb="14">
      <t>セツメイショ</t>
    </rPh>
    <phoneticPr fontId="41"/>
  </si>
  <si>
    <t xml:space="preserve">指定通所介護の提供に当たっては、介護技術の進歩に対応した適切な介護技術をもってサービスを提供していますか。
</t>
    <rPh sb="16" eb="18">
      <t>カイゴ</t>
    </rPh>
    <rPh sb="18" eb="20">
      <t>ギジュツ</t>
    </rPh>
    <rPh sb="31" eb="33">
      <t>カイゴ</t>
    </rPh>
    <rPh sb="33" eb="35">
      <t>ギジュツ</t>
    </rPh>
    <phoneticPr fontId="3"/>
  </si>
  <si>
    <t>研修参加状況がわかる書類等</t>
  </si>
  <si>
    <t xml:space="preserve">常に利用者の心身の状況を的確に把握しつつ、相談援助等の生活指導、機能訓練その他必要なサービスを利用者の希望に添って適切に提供していますか。
</t>
    <rPh sb="0" eb="1">
      <t>ツネ</t>
    </rPh>
    <rPh sb="2" eb="5">
      <t>リヨウシャ</t>
    </rPh>
    <rPh sb="21" eb="23">
      <t>ソウダン</t>
    </rPh>
    <rPh sb="23" eb="25">
      <t>エンジョ</t>
    </rPh>
    <rPh sb="25" eb="26">
      <t>トウ</t>
    </rPh>
    <rPh sb="27" eb="29">
      <t>セイカツ</t>
    </rPh>
    <rPh sb="29" eb="31">
      <t>シドウ</t>
    </rPh>
    <rPh sb="32" eb="34">
      <t>キノウ</t>
    </rPh>
    <rPh sb="34" eb="36">
      <t>クンレン</t>
    </rPh>
    <rPh sb="38" eb="39">
      <t>タ</t>
    </rPh>
    <rPh sb="39" eb="41">
      <t>ヒツヨウ</t>
    </rPh>
    <rPh sb="47" eb="50">
      <t>リヨウシャ</t>
    </rPh>
    <rPh sb="51" eb="53">
      <t>キボウ</t>
    </rPh>
    <rPh sb="54" eb="55">
      <t>ソ</t>
    </rPh>
    <rPh sb="57" eb="59">
      <t>テキセツ</t>
    </rPh>
    <rPh sb="60" eb="62">
      <t>テイキョウ</t>
    </rPh>
    <phoneticPr fontId="3"/>
  </si>
  <si>
    <t>通所介護計画、利用者に関する記録、相談助言記録</t>
    <rPh sb="0" eb="2">
      <t>ツウショ</t>
    </rPh>
    <phoneticPr fontId="3"/>
  </si>
  <si>
    <t xml:space="preserve">※　認知症である利用者に対して必要に応じて、その特性に対応したサービスの提供ができる体制を整えていることを含む。
</t>
    <rPh sb="53" eb="54">
      <t>フク</t>
    </rPh>
    <phoneticPr fontId="3"/>
  </si>
  <si>
    <t xml:space="preserve">通所介護計画の作成
</t>
    <rPh sb="0" eb="2">
      <t>ツウショ</t>
    </rPh>
    <rPh sb="2" eb="4">
      <t>カイゴ</t>
    </rPh>
    <rPh sb="4" eb="6">
      <t>ケイカク</t>
    </rPh>
    <rPh sb="7" eb="9">
      <t>サクセイ</t>
    </rPh>
    <phoneticPr fontId="3"/>
  </si>
  <si>
    <t xml:space="preserve">利用者の心身の状況、希望及びその置かれている環境を踏まえて、機能訓練等の目標やその目標を達成するための具体的なサービスの内容等を記載した通所介護計画を作成していますか。
</t>
    <rPh sb="0" eb="3">
      <t>リヨウシャ</t>
    </rPh>
    <rPh sb="4" eb="6">
      <t>シンシン</t>
    </rPh>
    <rPh sb="7" eb="9">
      <t>ジョウキョウ</t>
    </rPh>
    <rPh sb="10" eb="12">
      <t>キボウ</t>
    </rPh>
    <rPh sb="12" eb="13">
      <t>オヨ</t>
    </rPh>
    <rPh sb="16" eb="17">
      <t>オ</t>
    </rPh>
    <rPh sb="22" eb="24">
      <t>カンキョウ</t>
    </rPh>
    <rPh sb="25" eb="26">
      <t>フ</t>
    </rPh>
    <rPh sb="30" eb="32">
      <t>キノウ</t>
    </rPh>
    <rPh sb="32" eb="34">
      <t>クンレン</t>
    </rPh>
    <rPh sb="34" eb="35">
      <t>トウ</t>
    </rPh>
    <rPh sb="36" eb="38">
      <t>モクヒョウ</t>
    </rPh>
    <rPh sb="41" eb="43">
      <t>モクヒョウ</t>
    </rPh>
    <rPh sb="44" eb="46">
      <t>タッセイ</t>
    </rPh>
    <rPh sb="51" eb="54">
      <t>グタイテキ</t>
    </rPh>
    <rPh sb="60" eb="62">
      <t>ナイヨウ</t>
    </rPh>
    <rPh sb="62" eb="63">
      <t>トウ</t>
    </rPh>
    <rPh sb="64" eb="66">
      <t>キサイ</t>
    </rPh>
    <rPh sb="68" eb="70">
      <t>ツウショ</t>
    </rPh>
    <rPh sb="70" eb="72">
      <t>カイゴ</t>
    </rPh>
    <rPh sb="72" eb="74">
      <t>ケイカク</t>
    </rPh>
    <rPh sb="75" eb="77">
      <t>サクセイ</t>
    </rPh>
    <phoneticPr fontId="3"/>
  </si>
  <si>
    <t>通所介護計画</t>
    <rPh sb="0" eb="2">
      <t>ツウショ</t>
    </rPh>
    <rPh sb="2" eb="4">
      <t>カイゴ</t>
    </rPh>
    <rPh sb="4" eb="6">
      <t>ケイカク</t>
    </rPh>
    <phoneticPr fontId="3"/>
  </si>
  <si>
    <t xml:space="preserve">通所介護計画は、居宅サービス計画に沿った内容となっていますか。
</t>
    <rPh sb="0" eb="2">
      <t>ツウショ</t>
    </rPh>
    <rPh sb="2" eb="4">
      <t>カイゴ</t>
    </rPh>
    <phoneticPr fontId="3"/>
  </si>
  <si>
    <t>通所介護計画、居宅サービス計画</t>
    <rPh sb="0" eb="2">
      <t>ツウショ</t>
    </rPh>
    <rPh sb="2" eb="4">
      <t>カイゴ</t>
    </rPh>
    <rPh sb="4" eb="6">
      <t>ケイカク</t>
    </rPh>
    <rPh sb="7" eb="9">
      <t>キョタク</t>
    </rPh>
    <rPh sb="13" eb="15">
      <t>ケイカク</t>
    </rPh>
    <phoneticPr fontId="3"/>
  </si>
  <si>
    <t xml:space="preserve">通所介護計画の内容について利用者又はその家族に説明を行い、利用者から同意を得ていますか。
</t>
    <rPh sb="0" eb="2">
      <t>ツウショ</t>
    </rPh>
    <rPh sb="2" eb="4">
      <t>カイゴ</t>
    </rPh>
    <rPh sb="7" eb="9">
      <t>ナイヨウ</t>
    </rPh>
    <rPh sb="16" eb="17">
      <t>マタ</t>
    </rPh>
    <phoneticPr fontId="3"/>
  </si>
  <si>
    <t xml:space="preserve">通所介護計画を利用者に交付していますか。
</t>
    <rPh sb="0" eb="2">
      <t>ツウショ</t>
    </rPh>
    <rPh sb="2" eb="4">
      <t>カイゴ</t>
    </rPh>
    <phoneticPr fontId="3"/>
  </si>
  <si>
    <t xml:space="preserve">通所介護計画に従ったサービスの実施状況や目標の達成状況の記録を行っていますか。
</t>
    <rPh sb="0" eb="2">
      <t>ツウショ</t>
    </rPh>
    <rPh sb="2" eb="4">
      <t>カイゴ</t>
    </rPh>
    <rPh sb="4" eb="6">
      <t>ケイカク</t>
    </rPh>
    <rPh sb="7" eb="8">
      <t>シタガ</t>
    </rPh>
    <rPh sb="15" eb="17">
      <t>ジッシ</t>
    </rPh>
    <rPh sb="17" eb="19">
      <t>ジョウキョウ</t>
    </rPh>
    <rPh sb="20" eb="22">
      <t>モクヒョウ</t>
    </rPh>
    <rPh sb="23" eb="25">
      <t>タッセイ</t>
    </rPh>
    <rPh sb="25" eb="27">
      <t>ジョウキョウ</t>
    </rPh>
    <rPh sb="28" eb="30">
      <t>キロク</t>
    </rPh>
    <rPh sb="31" eb="32">
      <t>オコナ</t>
    </rPh>
    <phoneticPr fontId="3"/>
  </si>
  <si>
    <t>実施状況記録、評価記録</t>
    <rPh sb="0" eb="2">
      <t>ジッシ</t>
    </rPh>
    <rPh sb="2" eb="4">
      <t>ジョウキョウ</t>
    </rPh>
    <rPh sb="4" eb="6">
      <t>キロク</t>
    </rPh>
    <rPh sb="7" eb="9">
      <t>ヒョウカ</t>
    </rPh>
    <rPh sb="9" eb="11">
      <t>キロク</t>
    </rPh>
    <phoneticPr fontId="3"/>
  </si>
  <si>
    <t xml:space="preserve">利用者に関する市町村への通知
</t>
    <rPh sb="0" eb="3">
      <t>リヨウシャ</t>
    </rPh>
    <rPh sb="4" eb="5">
      <t>カン</t>
    </rPh>
    <rPh sb="7" eb="10">
      <t>シチョウソン</t>
    </rPh>
    <rPh sb="12" eb="14">
      <t>ツウチ</t>
    </rPh>
    <phoneticPr fontId="3"/>
  </si>
  <si>
    <t xml:space="preserve">利用者が以下のいずれかの事項に該当する場合には、遅滞なく、意見を付してその旨を市町村へ通知していますか。
</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3"/>
  </si>
  <si>
    <t>市町村への通知の写し等</t>
    <rPh sb="0" eb="3">
      <t>シチョウソン</t>
    </rPh>
    <rPh sb="5" eb="7">
      <t>ツウチ</t>
    </rPh>
    <rPh sb="8" eb="9">
      <t>ウツ</t>
    </rPh>
    <rPh sb="10" eb="11">
      <t>トウ</t>
    </rPh>
    <phoneticPr fontId="3"/>
  </si>
  <si>
    <t xml:space="preserve">・正当な理由なしに指定通所介護の利用に関する指示に従わないことにより、要介護状態の程度を増進させたと認められる場合
・偽りその他不正な行為により保険給付を受け、又は受けようとした場合
</t>
    <rPh sb="1" eb="3">
      <t>セイトウ</t>
    </rPh>
    <rPh sb="4" eb="6">
      <t>リユウ</t>
    </rPh>
    <rPh sb="9" eb="11">
      <t>シテイ</t>
    </rPh>
    <rPh sb="72" eb="74">
      <t>ホケン</t>
    </rPh>
    <phoneticPr fontId="3"/>
  </si>
  <si>
    <t xml:space="preserve">緊急時等の対応
</t>
    <rPh sb="0" eb="3">
      <t>キンキュウジ</t>
    </rPh>
    <rPh sb="3" eb="4">
      <t>トウ</t>
    </rPh>
    <rPh sb="5" eb="7">
      <t>タイオウ</t>
    </rPh>
    <phoneticPr fontId="3"/>
  </si>
  <si>
    <t xml:space="preserve">利用者の病状の急変など緊急時には、速やかに主治医への連絡などの必要な措置を講じていますか。
</t>
    <rPh sb="0" eb="3">
      <t>リヨウシャ</t>
    </rPh>
    <rPh sb="4" eb="6">
      <t>ビョウジョウ</t>
    </rPh>
    <rPh sb="7" eb="9">
      <t>キュウヘン</t>
    </rPh>
    <rPh sb="11" eb="14">
      <t>キンキュウジ</t>
    </rPh>
    <rPh sb="17" eb="18">
      <t>スミ</t>
    </rPh>
    <rPh sb="21" eb="24">
      <t>シュジイ</t>
    </rPh>
    <rPh sb="26" eb="28">
      <t>レンラク</t>
    </rPh>
    <rPh sb="31" eb="33">
      <t>ヒツヨウ</t>
    </rPh>
    <rPh sb="34" eb="36">
      <t>ソチ</t>
    </rPh>
    <rPh sb="37" eb="38">
      <t>コウ</t>
    </rPh>
    <phoneticPr fontId="3"/>
  </si>
  <si>
    <t xml:space="preserve">管理者の責務
</t>
    <rPh sb="0" eb="3">
      <t>カンリシャ</t>
    </rPh>
    <rPh sb="4" eb="6">
      <t>セキム</t>
    </rPh>
    <phoneticPr fontId="3"/>
  </si>
  <si>
    <t xml:space="preserve">管理者は、事業所の従業者の管理、利用の申込みに係る調整、業務の実施状況の把握その他の管理を一元的に行っていますか。
</t>
    <rPh sb="0" eb="3">
      <t>カンリシャ</t>
    </rPh>
    <rPh sb="5" eb="7">
      <t>ジギョウ</t>
    </rPh>
    <rPh sb="7" eb="8">
      <t>ショ</t>
    </rPh>
    <rPh sb="9" eb="12">
      <t>ジュウギョウシャ</t>
    </rPh>
    <rPh sb="13" eb="15">
      <t>カンリ</t>
    </rPh>
    <rPh sb="16" eb="18">
      <t>リヨウ</t>
    </rPh>
    <rPh sb="19" eb="21">
      <t>モウシコミ</t>
    </rPh>
    <rPh sb="23" eb="24">
      <t>カカ</t>
    </rPh>
    <rPh sb="25" eb="27">
      <t>チョウセイ</t>
    </rPh>
    <rPh sb="28" eb="30">
      <t>ギョウム</t>
    </rPh>
    <rPh sb="31" eb="33">
      <t>ジッシ</t>
    </rPh>
    <rPh sb="33" eb="35">
      <t>ジョウキョウ</t>
    </rPh>
    <rPh sb="36" eb="38">
      <t>ハアク</t>
    </rPh>
    <rPh sb="40" eb="41">
      <t>タ</t>
    </rPh>
    <rPh sb="42" eb="43">
      <t>カン</t>
    </rPh>
    <rPh sb="43" eb="44">
      <t>リ</t>
    </rPh>
    <rPh sb="45" eb="48">
      <t>イチゲンテキ</t>
    </rPh>
    <rPh sb="49" eb="50">
      <t>オコナ</t>
    </rPh>
    <phoneticPr fontId="3"/>
  </si>
  <si>
    <t>職員名簿、組織図等</t>
    <rPh sb="0" eb="2">
      <t>ショクイン</t>
    </rPh>
    <rPh sb="2" eb="4">
      <t>メイボ</t>
    </rPh>
    <rPh sb="5" eb="8">
      <t>ソシキズ</t>
    </rPh>
    <rPh sb="8" eb="9">
      <t>トウ</t>
    </rPh>
    <phoneticPr fontId="3"/>
  </si>
  <si>
    <t xml:space="preserve">運営規程
</t>
    <rPh sb="0" eb="2">
      <t>ウンエイ</t>
    </rPh>
    <rPh sb="2" eb="4">
      <t>キテイ</t>
    </rPh>
    <phoneticPr fontId="3"/>
  </si>
  <si>
    <t xml:space="preserve">以下の事項を運営規程に定めていますか。
</t>
    <rPh sb="0" eb="2">
      <t>イカ</t>
    </rPh>
    <rPh sb="3" eb="5">
      <t>ジコウ</t>
    </rPh>
    <rPh sb="6" eb="8">
      <t>ウンエイ</t>
    </rPh>
    <rPh sb="8" eb="10">
      <t>キテイ</t>
    </rPh>
    <rPh sb="11" eb="12">
      <t>サダ</t>
    </rPh>
    <phoneticPr fontId="3"/>
  </si>
  <si>
    <t>運営規程</t>
    <rPh sb="0" eb="2">
      <t>ウンエイ</t>
    </rPh>
    <rPh sb="2" eb="4">
      <t>キテイ</t>
    </rPh>
    <phoneticPr fontId="3"/>
  </si>
  <si>
    <t xml:space="preserve">勤務体制の確保等
</t>
    <rPh sb="0" eb="2">
      <t>キンム</t>
    </rPh>
    <rPh sb="2" eb="4">
      <t>タイセイ</t>
    </rPh>
    <rPh sb="5" eb="8">
      <t>カクホトウ</t>
    </rPh>
    <phoneticPr fontId="3"/>
  </si>
  <si>
    <t xml:space="preserve">利用者に対し適切な指定通所介護を提供できるよう、事業所ごとに従業者の勤務の体制（日々の勤務時間、常勤・非常勤の別等）を定めていますか。
</t>
    <rPh sb="9" eb="11">
      <t>シテイ</t>
    </rPh>
    <rPh sb="11" eb="13">
      <t>ツウショ</t>
    </rPh>
    <rPh sb="13" eb="15">
      <t>カイゴ</t>
    </rPh>
    <rPh sb="30" eb="33">
      <t>ジュウギョウシャ</t>
    </rPh>
    <phoneticPr fontId="3"/>
  </si>
  <si>
    <t xml:space="preserve">事業所ごとに、事業所の従業者によって指定通所介護を提供していますか。
</t>
    <rPh sb="0" eb="3">
      <t>ジギョウショ</t>
    </rPh>
    <rPh sb="7" eb="10">
      <t>ジギョウショ</t>
    </rPh>
    <rPh sb="11" eb="14">
      <t>ジュウギョウシャ</t>
    </rPh>
    <rPh sb="18" eb="20">
      <t>シテイ</t>
    </rPh>
    <rPh sb="20" eb="22">
      <t>ツウショ</t>
    </rPh>
    <rPh sb="22" eb="24">
      <t>カイゴ</t>
    </rPh>
    <rPh sb="25" eb="27">
      <t>テイキョウ</t>
    </rPh>
    <phoneticPr fontId="3"/>
  </si>
  <si>
    <t xml:space="preserve">※　調理、洗濯等の利用者の処遇に直接影響を及ぼさない業務は除く。
</t>
    <rPh sb="2" eb="4">
      <t>チョウリ</t>
    </rPh>
    <rPh sb="5" eb="8">
      <t>センタクナド</t>
    </rPh>
    <rPh sb="9" eb="12">
      <t>リヨウシャ</t>
    </rPh>
    <rPh sb="13" eb="15">
      <t>ショグウ</t>
    </rPh>
    <rPh sb="16" eb="18">
      <t>チョクセツ</t>
    </rPh>
    <rPh sb="18" eb="20">
      <t>エイキョウ</t>
    </rPh>
    <rPh sb="21" eb="22">
      <t>オヨ</t>
    </rPh>
    <rPh sb="26" eb="28">
      <t>ギョウム</t>
    </rPh>
    <rPh sb="29" eb="30">
      <t>ノゾ</t>
    </rPh>
    <phoneticPr fontId="3"/>
  </si>
  <si>
    <t>a</t>
    <phoneticPr fontId="3"/>
  </si>
  <si>
    <t xml:space="preserve">従業者の資質の向上のために、研修の機会を確保していますか。
</t>
    <rPh sb="0" eb="3">
      <t>ジュウギョウシャ</t>
    </rPh>
    <rPh sb="4" eb="6">
      <t>シシツ</t>
    </rPh>
    <rPh sb="7" eb="9">
      <t>コウジョウ</t>
    </rPh>
    <rPh sb="14" eb="16">
      <t>ケンシュウ</t>
    </rPh>
    <rPh sb="17" eb="19">
      <t>キカイ</t>
    </rPh>
    <rPh sb="20" eb="22">
      <t>カクホ</t>
    </rPh>
    <phoneticPr fontId="3"/>
  </si>
  <si>
    <t>b</t>
    <phoneticPr fontId="3"/>
  </si>
  <si>
    <t xml:space="preserve">職場におけるハラスメントの防止のため、必要な措置を講じていますか。
</t>
    <phoneticPr fontId="3"/>
  </si>
  <si>
    <t>就業規則、ハラスメント指針、相談記録等</t>
    <rPh sb="0" eb="2">
      <t>シュウギョウ</t>
    </rPh>
    <rPh sb="2" eb="4">
      <t>キソク</t>
    </rPh>
    <rPh sb="11" eb="13">
      <t>シシン</t>
    </rPh>
    <rPh sb="14" eb="16">
      <t>ソウダン</t>
    </rPh>
    <rPh sb="16" eb="18">
      <t>キロク</t>
    </rPh>
    <rPh sb="18" eb="19">
      <t>トウ</t>
    </rPh>
    <phoneticPr fontId="3"/>
  </si>
  <si>
    <t>※実施しているものに○印を記入してください。</t>
    <phoneticPr fontId="3"/>
  </si>
  <si>
    <t>項　目</t>
    <phoneticPr fontId="3"/>
  </si>
  <si>
    <t>記入欄</t>
    <phoneticPr fontId="3"/>
  </si>
  <si>
    <t>・セクシュアルハラスメントの内容及びセクシュアルハラスメントを行ってはならない旨の方針の明確化及び従業者への周知・啓発</t>
    <phoneticPr fontId="3"/>
  </si>
  <si>
    <t>・パワーハラスメントの内容及びパワーハラスメントを行ってはならない旨の方針の明確化及び従業者への周知・啓発</t>
    <phoneticPr fontId="3"/>
  </si>
  <si>
    <t>・ハラスメントに関する相談等への対応のための窓口の設置、従業者への周知</t>
    <phoneticPr fontId="3"/>
  </si>
  <si>
    <t>上記方針等について、何に規定しているか記入してください。
　　（例：就業規則、社内報等）</t>
    <phoneticPr fontId="3"/>
  </si>
  <si>
    <t>業務継続計画</t>
    <rPh sb="0" eb="2">
      <t>ギョウム</t>
    </rPh>
    <rPh sb="2" eb="4">
      <t>ケイゾク</t>
    </rPh>
    <rPh sb="4" eb="6">
      <t>ケイカク</t>
    </rPh>
    <phoneticPr fontId="3"/>
  </si>
  <si>
    <t>※貴事業所の業務継続計画に記載されている項目に○印を記入してください。</t>
    <rPh sb="1" eb="2">
      <t>キ</t>
    </rPh>
    <rPh sb="2" eb="5">
      <t>ジギョウショ</t>
    </rPh>
    <rPh sb="6" eb="8">
      <t>ギョウム</t>
    </rPh>
    <rPh sb="8" eb="10">
      <t>ケイゾク</t>
    </rPh>
    <rPh sb="10" eb="12">
      <t>ケイカク</t>
    </rPh>
    <rPh sb="13" eb="15">
      <t>キサイ</t>
    </rPh>
    <rPh sb="20" eb="22">
      <t>コウモク</t>
    </rPh>
    <rPh sb="24" eb="25">
      <t>ジルシ</t>
    </rPh>
    <rPh sb="26" eb="28">
      <t>キニュウ</t>
    </rPh>
    <phoneticPr fontId="3"/>
  </si>
  <si>
    <t>○感染症に係る業務継続計画</t>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</si>
  <si>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3"/>
  </si>
  <si>
    <t>初動対応</t>
    <rPh sb="0" eb="2">
      <t>ショドウ</t>
    </rPh>
    <rPh sb="2" eb="4">
      <t>タイオウ</t>
    </rPh>
    <phoneticPr fontId="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</si>
  <si>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3"/>
  </si>
  <si>
    <t>○災害に係る業務継続計画</t>
    <rPh sb="1" eb="3">
      <t>サイガイ</t>
    </rPh>
    <rPh sb="4" eb="5">
      <t>カカ</t>
    </rPh>
    <rPh sb="6" eb="8">
      <t>ギョウム</t>
    </rPh>
    <rPh sb="8" eb="10">
      <t>ケイゾク</t>
    </rPh>
    <rPh sb="10" eb="12">
      <t>ケイカク</t>
    </rPh>
    <phoneticPr fontId="3"/>
  </si>
  <si>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</si>
  <si>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</si>
  <si>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rPh sb="0" eb="3">
      <t>タシセツ</t>
    </rPh>
    <rPh sb="3" eb="4">
      <t>オヨ</t>
    </rPh>
    <rPh sb="5" eb="7">
      <t>チイキ</t>
    </rPh>
    <rPh sb="9" eb="11">
      <t>レンケイ</t>
    </rPh>
    <phoneticPr fontId="3"/>
  </si>
  <si>
    <t>全ての従業者に対して、業務継続計画に係る研修を定期的（年１回以上）に実施していますか。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phoneticPr fontId="3"/>
  </si>
  <si>
    <t>研修計画、実施記録</t>
    <rPh sb="0" eb="2">
      <t>ケンシュウ</t>
    </rPh>
    <rPh sb="2" eb="4">
      <t>ケイカク</t>
    </rPh>
    <rPh sb="5" eb="7">
      <t>ジッシ</t>
    </rPh>
    <rPh sb="7" eb="9">
      <t>キロク</t>
    </rPh>
    <phoneticPr fontId="3"/>
  </si>
  <si>
    <t>業務継続計画に基づいた訓練（シミュレーション）を定期的（年１回以上）に実施していますか。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3"/>
  </si>
  <si>
    <t>訓練計画、実施記録</t>
    <rPh sb="0" eb="2">
      <t>クンレン</t>
    </rPh>
    <rPh sb="2" eb="4">
      <t>ケイカク</t>
    </rPh>
    <rPh sb="5" eb="7">
      <t>ジッシ</t>
    </rPh>
    <rPh sb="7" eb="9">
      <t>キロク</t>
    </rPh>
    <phoneticPr fontId="3"/>
  </si>
  <si>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3"/>
  </si>
  <si>
    <t xml:space="preserve">定員の遵守
</t>
    <rPh sb="0" eb="2">
      <t>テイイン</t>
    </rPh>
    <rPh sb="3" eb="5">
      <t>ジュンシュ</t>
    </rPh>
    <phoneticPr fontId="3"/>
  </si>
  <si>
    <t xml:space="preserve">利用定員を超えずに、指定通所介護の提供を行っていますか。
</t>
    <rPh sb="0" eb="2">
      <t>リヨウ</t>
    </rPh>
    <rPh sb="2" eb="4">
      <t>テイイン</t>
    </rPh>
    <rPh sb="5" eb="6">
      <t>コ</t>
    </rPh>
    <rPh sb="10" eb="12">
      <t>シテイ</t>
    </rPh>
    <rPh sb="12" eb="14">
      <t>ツウショ</t>
    </rPh>
    <rPh sb="14" eb="16">
      <t>カイゴ</t>
    </rPh>
    <rPh sb="17" eb="19">
      <t>テイキョウ</t>
    </rPh>
    <rPh sb="20" eb="21">
      <t>オコナ</t>
    </rPh>
    <phoneticPr fontId="3"/>
  </si>
  <si>
    <t xml:space="preserve">※　災害その他のやむを得ない事情がある場合は、この限りではない。
</t>
    <rPh sb="2" eb="4">
      <t>サイガイ</t>
    </rPh>
    <rPh sb="6" eb="7">
      <t>タ</t>
    </rPh>
    <rPh sb="11" eb="12">
      <t>エ</t>
    </rPh>
    <rPh sb="14" eb="16">
      <t>ジジョウ</t>
    </rPh>
    <rPh sb="19" eb="21">
      <t>バアイ</t>
    </rPh>
    <rPh sb="25" eb="26">
      <t>カギ</t>
    </rPh>
    <phoneticPr fontId="3"/>
  </si>
  <si>
    <t xml:space="preserve">非常災害対策
</t>
    <rPh sb="0" eb="2">
      <t>ヒジョウ</t>
    </rPh>
    <rPh sb="2" eb="4">
      <t>サイガイ</t>
    </rPh>
    <rPh sb="4" eb="6">
      <t>タイサク</t>
    </rPh>
    <phoneticPr fontId="3"/>
  </si>
  <si>
    <t xml:space="preserve">地域の環境や利用者の特性に応じて、火災、地震、風水害、津波その他の非常災害に関する具体的計画を立て、非常災害時の関係機関への通報及び連携体制を整備し、それらを定期的に従業者に周知していますか。
</t>
    <rPh sb="0" eb="2">
      <t>チイキ</t>
    </rPh>
    <rPh sb="3" eb="5">
      <t>カンキョウ</t>
    </rPh>
    <rPh sb="6" eb="9">
      <t>リヨウシャ</t>
    </rPh>
    <rPh sb="10" eb="12">
      <t>トクセイ</t>
    </rPh>
    <rPh sb="13" eb="14">
      <t>オウ</t>
    </rPh>
    <rPh sb="17" eb="19">
      <t>カサイ</t>
    </rPh>
    <rPh sb="20" eb="22">
      <t>ジシン</t>
    </rPh>
    <rPh sb="23" eb="26">
      <t>フウスイガイ</t>
    </rPh>
    <rPh sb="27" eb="29">
      <t>ツナミ</t>
    </rPh>
    <rPh sb="31" eb="32">
      <t>タ</t>
    </rPh>
    <rPh sb="33" eb="35">
      <t>ヒジョウ</t>
    </rPh>
    <rPh sb="35" eb="37">
      <t>サイガイ</t>
    </rPh>
    <rPh sb="38" eb="39">
      <t>カン</t>
    </rPh>
    <rPh sb="41" eb="44">
      <t>グタイテキ</t>
    </rPh>
    <rPh sb="44" eb="46">
      <t>ケイカク</t>
    </rPh>
    <rPh sb="47" eb="48">
      <t>タ</t>
    </rPh>
    <rPh sb="50" eb="52">
      <t>ヒジョウ</t>
    </rPh>
    <rPh sb="52" eb="55">
      <t>サイガイジ</t>
    </rPh>
    <rPh sb="56" eb="58">
      <t>カンケイ</t>
    </rPh>
    <rPh sb="58" eb="60">
      <t>キカン</t>
    </rPh>
    <rPh sb="62" eb="64">
      <t>ツウホウ</t>
    </rPh>
    <rPh sb="64" eb="65">
      <t>オヨ</t>
    </rPh>
    <rPh sb="66" eb="68">
      <t>レンケイ</t>
    </rPh>
    <rPh sb="68" eb="70">
      <t>タイセイ</t>
    </rPh>
    <rPh sb="71" eb="73">
      <t>セイビ</t>
    </rPh>
    <rPh sb="79" eb="82">
      <t>テイキテキ</t>
    </rPh>
    <rPh sb="83" eb="86">
      <t>ジュウギョウシャ</t>
    </rPh>
    <rPh sb="87" eb="89">
      <t>シュウチ</t>
    </rPh>
    <phoneticPr fontId="3"/>
  </si>
  <si>
    <t>非常災害時対応マニュアル、運営規程、避難・救出等訓練の記録、通報・連絡体制、消防署への届出</t>
    <rPh sb="0" eb="2">
      <t>ヒジョウ</t>
    </rPh>
    <rPh sb="2" eb="5">
      <t>サイガイジ</t>
    </rPh>
    <rPh sb="5" eb="7">
      <t>タイオウ</t>
    </rPh>
    <rPh sb="13" eb="17">
      <t>ウンエイキテイ</t>
    </rPh>
    <rPh sb="18" eb="20">
      <t>ヒナン</t>
    </rPh>
    <rPh sb="21" eb="23">
      <t>キュウシュツ</t>
    </rPh>
    <rPh sb="23" eb="24">
      <t>トウ</t>
    </rPh>
    <rPh sb="24" eb="26">
      <t>クンレン</t>
    </rPh>
    <rPh sb="27" eb="29">
      <t>キロク</t>
    </rPh>
    <rPh sb="30" eb="32">
      <t>ツウホウ</t>
    </rPh>
    <rPh sb="33" eb="35">
      <t>レンラク</t>
    </rPh>
    <rPh sb="35" eb="37">
      <t>タイセイ</t>
    </rPh>
    <rPh sb="38" eb="41">
      <t>ショウボウショ</t>
    </rPh>
    <rPh sb="43" eb="44">
      <t>トド</t>
    </rPh>
    <rPh sb="44" eb="45">
      <t>デ</t>
    </rPh>
    <phoneticPr fontId="3"/>
  </si>
  <si>
    <t xml:space="preserve">非常災害に備えるため、定期的に避難、救出その他必要な訓練を行っていますか。
</t>
    <phoneticPr fontId="3"/>
  </si>
  <si>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3"/>
  </si>
  <si>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3"/>
  </si>
  <si>
    <t>状況報告書の3(5)感染症、食中毒の防止対策</t>
    <rPh sb="10" eb="13">
      <t>カンセンショウ</t>
    </rPh>
    <rPh sb="14" eb="17">
      <t>ショクチュウドク</t>
    </rPh>
    <rPh sb="18" eb="20">
      <t>ボウシ</t>
    </rPh>
    <rPh sb="20" eb="22">
      <t>タイサク</t>
    </rPh>
    <phoneticPr fontId="3"/>
  </si>
  <si>
    <t>感染症の予防及びまん延の防止のための対策を検討する委員会をおおむね６月に１回以上開催し、その結果について、従業者に周知徹底を図っていますか。</t>
    <rPh sb="0" eb="3">
      <t>カンセンショウ</t>
    </rPh>
    <rPh sb="4" eb="6">
      <t>ヨボウ</t>
    </rPh>
    <rPh sb="6" eb="7">
      <t>オヨ</t>
    </rPh>
    <rPh sb="10" eb="11">
      <t>エン</t>
    </rPh>
    <rPh sb="12" eb="14">
      <t>ボウシ</t>
    </rPh>
    <rPh sb="18" eb="20">
      <t>タイサク</t>
    </rPh>
    <rPh sb="21" eb="23">
      <t>ケントウ</t>
    </rPh>
    <rPh sb="25" eb="28">
      <t>イインカイ</t>
    </rPh>
    <rPh sb="34" eb="35">
      <t>ツキ</t>
    </rPh>
    <rPh sb="37" eb="38">
      <t>カイ</t>
    </rPh>
    <rPh sb="38" eb="40">
      <t>イジョウ</t>
    </rPh>
    <rPh sb="40" eb="42">
      <t>カイサイ</t>
    </rPh>
    <rPh sb="46" eb="48">
      <t>ケッカ</t>
    </rPh>
    <rPh sb="53" eb="56">
      <t>ジュウギョウシャ</t>
    </rPh>
    <rPh sb="57" eb="59">
      <t>シュウチ</t>
    </rPh>
    <rPh sb="59" eb="61">
      <t>テッテイ</t>
    </rPh>
    <rPh sb="62" eb="63">
      <t>ハカ</t>
    </rPh>
    <phoneticPr fontId="3"/>
  </si>
  <si>
    <t>委員会の議事録等</t>
    <rPh sb="0" eb="3">
      <t>イインカイ</t>
    </rPh>
    <rPh sb="4" eb="7">
      <t>ギジロク</t>
    </rPh>
    <rPh sb="7" eb="8">
      <t>トウ</t>
    </rPh>
    <phoneticPr fontId="3"/>
  </si>
  <si>
    <t>感染症の予防及びまん延の防止のための指針を整備していますか。</t>
    <rPh sb="0" eb="3">
      <t>カンセンショウ</t>
    </rPh>
    <rPh sb="4" eb="6">
      <t>ヨボウ</t>
    </rPh>
    <rPh sb="6" eb="7">
      <t>オヨ</t>
    </rPh>
    <rPh sb="10" eb="11">
      <t>エン</t>
    </rPh>
    <rPh sb="12" eb="14">
      <t>ボウシ</t>
    </rPh>
    <rPh sb="18" eb="20">
      <t>シシン</t>
    </rPh>
    <rPh sb="21" eb="23">
      <t>セイビ</t>
    </rPh>
    <phoneticPr fontId="3"/>
  </si>
  <si>
    <t>指針</t>
    <rPh sb="0" eb="2">
      <t>シシン</t>
    </rPh>
    <phoneticPr fontId="3"/>
  </si>
  <si>
    <t>c</t>
    <phoneticPr fontId="3"/>
  </si>
  <si>
    <t>従業者に対し、感染症の予防及びまん延の防止ための研修を定期的（年１回以上）に実施していますか。</t>
    <rPh sb="0" eb="3">
      <t>ジュウギョウシャ</t>
    </rPh>
    <rPh sb="4" eb="5">
      <t>タイ</t>
    </rPh>
    <rPh sb="7" eb="10">
      <t>カンセンショウ</t>
    </rPh>
    <rPh sb="11" eb="13">
      <t>ヨボウ</t>
    </rPh>
    <rPh sb="13" eb="14">
      <t>オヨ</t>
    </rPh>
    <rPh sb="17" eb="18">
      <t>エン</t>
    </rPh>
    <rPh sb="19" eb="21">
      <t>ボウシ</t>
    </rPh>
    <rPh sb="24" eb="26">
      <t>ケンシュウ</t>
    </rPh>
    <rPh sb="27" eb="30">
      <t>テイキテキ</t>
    </rPh>
    <rPh sb="31" eb="32">
      <t>ネン</t>
    </rPh>
    <rPh sb="33" eb="34">
      <t>カイ</t>
    </rPh>
    <rPh sb="34" eb="36">
      <t>イジョウ</t>
    </rPh>
    <rPh sb="38" eb="40">
      <t>ジッシ</t>
    </rPh>
    <phoneticPr fontId="3"/>
  </si>
  <si>
    <t>d</t>
    <phoneticPr fontId="3"/>
  </si>
  <si>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3"/>
  </si>
  <si>
    <t xml:space="preserve">掲示
</t>
    <rPh sb="0" eb="2">
      <t>ケイジ</t>
    </rPh>
    <phoneticPr fontId="3"/>
  </si>
  <si>
    <t xml:space="preserve">事業所の見やすい場所に、運営規程の概要等のサービスの選択に資すると認められる重要事項を掲示又は備え付けて閲覧に供していますか。
</t>
    <rPh sb="0" eb="3">
      <t>ジギョウショ</t>
    </rPh>
    <rPh sb="19" eb="20">
      <t>トウ</t>
    </rPh>
    <rPh sb="45" eb="46">
      <t>マタ</t>
    </rPh>
    <rPh sb="47" eb="48">
      <t>ソナ</t>
    </rPh>
    <rPh sb="49" eb="50">
      <t>ツ</t>
    </rPh>
    <rPh sb="52" eb="54">
      <t>エツラン</t>
    </rPh>
    <rPh sb="55" eb="56">
      <t>キョウ</t>
    </rPh>
    <phoneticPr fontId="3"/>
  </si>
  <si>
    <t>※掲示又は備え付けしているものに○印を記入してください。</t>
    <rPh sb="1" eb="3">
      <t>ケイジ</t>
    </rPh>
    <rPh sb="3" eb="4">
      <t>マタ</t>
    </rPh>
    <rPh sb="5" eb="6">
      <t>ソナ</t>
    </rPh>
    <rPh sb="7" eb="8">
      <t>ツ</t>
    </rPh>
    <rPh sb="17" eb="18">
      <t>シルシ</t>
    </rPh>
    <rPh sb="19" eb="21">
      <t>キニュウ</t>
    </rPh>
    <phoneticPr fontId="3"/>
  </si>
  <si>
    <t>運営規程の概要</t>
    <rPh sb="0" eb="2">
      <t>ウンエイ</t>
    </rPh>
    <rPh sb="2" eb="4">
      <t>キテイ</t>
    </rPh>
    <rPh sb="5" eb="7">
      <t>ガイヨウ</t>
    </rPh>
    <phoneticPr fontId="3"/>
  </si>
  <si>
    <t>従業者の勤務の体制</t>
    <rPh sb="0" eb="3">
      <t>ジュウギョウシャ</t>
    </rPh>
    <rPh sb="4" eb="6">
      <t>キンム</t>
    </rPh>
    <rPh sb="7" eb="9">
      <t>タイセイ</t>
    </rPh>
    <phoneticPr fontId="3"/>
  </si>
  <si>
    <t>その他重要事項</t>
    <rPh sb="2" eb="3">
      <t>タ</t>
    </rPh>
    <rPh sb="3" eb="5">
      <t>ジュウヨウ</t>
    </rPh>
    <rPh sb="5" eb="7">
      <t>ジコウ</t>
    </rPh>
    <phoneticPr fontId="3"/>
  </si>
  <si>
    <t xml:space="preserve">秘密保持等
</t>
    <rPh sb="0" eb="2">
      <t>ヒミツ</t>
    </rPh>
    <rPh sb="2" eb="4">
      <t>ホジ</t>
    </rPh>
    <rPh sb="4" eb="5">
      <t>トウ</t>
    </rPh>
    <phoneticPr fontId="3"/>
  </si>
  <si>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3"/>
  </si>
  <si>
    <t>重要事項説明書、個人情報同意書等</t>
    <rPh sb="0" eb="2">
      <t>ジュウヨウ</t>
    </rPh>
    <rPh sb="2" eb="4">
      <t>ジコウ</t>
    </rPh>
    <rPh sb="4" eb="7">
      <t>セツメイショ</t>
    </rPh>
    <rPh sb="8" eb="10">
      <t>コジン</t>
    </rPh>
    <rPh sb="10" eb="12">
      <t>ジョウホウ</t>
    </rPh>
    <rPh sb="12" eb="15">
      <t>ドウイショ</t>
    </rPh>
    <rPh sb="15" eb="16">
      <t>トウ</t>
    </rPh>
    <phoneticPr fontId="3"/>
  </si>
  <si>
    <t xml:space="preserve">※　指定通所介護の提供開始時における包括的な同意で可
</t>
    <rPh sb="2" eb="4">
      <t>シテイ</t>
    </rPh>
    <rPh sb="4" eb="6">
      <t>ツウショ</t>
    </rPh>
    <rPh sb="6" eb="8">
      <t>カイゴ</t>
    </rPh>
    <phoneticPr fontId="3"/>
  </si>
  <si>
    <t xml:space="preserve">広告
</t>
    <rPh sb="0" eb="2">
      <t>コウコク</t>
    </rPh>
    <phoneticPr fontId="3"/>
  </si>
  <si>
    <t xml:space="preserve">虚偽又は誇大な広告をしていませんか。
</t>
    <rPh sb="0" eb="2">
      <t>キョギ</t>
    </rPh>
    <rPh sb="2" eb="3">
      <t>マタ</t>
    </rPh>
    <rPh sb="4" eb="6">
      <t>コダイ</t>
    </rPh>
    <rPh sb="7" eb="9">
      <t>コウコク</t>
    </rPh>
    <phoneticPr fontId="3"/>
  </si>
  <si>
    <t>パンフレット・チラシ</t>
    <phoneticPr fontId="3"/>
  </si>
  <si>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3"/>
  </si>
  <si>
    <t xml:space="preserve">居宅介護支援事業者に対する利益供与の禁止
</t>
    <rPh sb="0" eb="2">
      <t>キョタク</t>
    </rPh>
    <rPh sb="2" eb="4">
      <t>カイゴ</t>
    </rPh>
    <rPh sb="4" eb="6">
      <t>シエン</t>
    </rPh>
    <rPh sb="6" eb="9">
      <t>ジギョウシャ</t>
    </rPh>
    <rPh sb="10" eb="11">
      <t>タイ</t>
    </rPh>
    <rPh sb="13" eb="15">
      <t>リエキ</t>
    </rPh>
    <rPh sb="15" eb="17">
      <t>キョウヨ</t>
    </rPh>
    <rPh sb="18" eb="20">
      <t>キンシ</t>
    </rPh>
    <phoneticPr fontId="3"/>
  </si>
  <si>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3"/>
  </si>
  <si>
    <t>会計帳簿</t>
    <rPh sb="0" eb="2">
      <t>カイケイ</t>
    </rPh>
    <rPh sb="2" eb="4">
      <t>チョウボ</t>
    </rPh>
    <phoneticPr fontId="3"/>
  </si>
  <si>
    <t xml:space="preserve">苦情処理
</t>
    <rPh sb="0" eb="2">
      <t>クジョウ</t>
    </rPh>
    <rPh sb="2" eb="4">
      <t>ショリ</t>
    </rPh>
    <phoneticPr fontId="3"/>
  </si>
  <si>
    <t xml:space="preserve">提供した指定通所介護に係る利用者及びその家族からの苦情を受け付けるための相談窓口や苦情処理体制など必要な措置を講じていますか。
</t>
    <rPh sb="0" eb="2">
      <t>テイキョウ</t>
    </rPh>
    <rPh sb="4" eb="6">
      <t>シテイ</t>
    </rPh>
    <rPh sb="6" eb="8">
      <t>ツウショ</t>
    </rPh>
    <rPh sb="8" eb="10">
      <t>カイゴ</t>
    </rPh>
    <rPh sb="11" eb="12">
      <t>カカ</t>
    </rPh>
    <rPh sb="13" eb="16">
      <t>リヨウシャ</t>
    </rPh>
    <rPh sb="16" eb="17">
      <t>オヨ</t>
    </rPh>
    <rPh sb="20" eb="22">
      <t>カゾク</t>
    </rPh>
    <rPh sb="25" eb="27">
      <t>クジョウ</t>
    </rPh>
    <rPh sb="28" eb="29">
      <t>ウ</t>
    </rPh>
    <rPh sb="30" eb="31">
      <t>ツ</t>
    </rPh>
    <rPh sb="36" eb="38">
      <t>ソウダン</t>
    </rPh>
    <rPh sb="38" eb="40">
      <t>マドグチ</t>
    </rPh>
    <rPh sb="41" eb="43">
      <t>クジョウ</t>
    </rPh>
    <rPh sb="43" eb="45">
      <t>ショリ</t>
    </rPh>
    <rPh sb="45" eb="47">
      <t>タイセイ</t>
    </rPh>
    <rPh sb="49" eb="51">
      <t>ヒツヨウ</t>
    </rPh>
    <rPh sb="52" eb="54">
      <t>ソチ</t>
    </rPh>
    <rPh sb="55" eb="56">
      <t>コウ</t>
    </rPh>
    <phoneticPr fontId="3"/>
  </si>
  <si>
    <t>重要事項説明書</t>
    <rPh sb="0" eb="2">
      <t>ジュウヨウ</t>
    </rPh>
    <rPh sb="2" eb="4">
      <t>ジコウ</t>
    </rPh>
    <rPh sb="4" eb="7">
      <t>セツメイショ</t>
    </rPh>
    <phoneticPr fontId="3"/>
  </si>
  <si>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3"/>
  </si>
  <si>
    <t>苦情受付・記録等</t>
    <rPh sb="0" eb="2">
      <t>クジョウ</t>
    </rPh>
    <rPh sb="2" eb="4">
      <t>ウケツケ</t>
    </rPh>
    <rPh sb="5" eb="7">
      <t>キロク</t>
    </rPh>
    <rPh sb="7" eb="8">
      <t>トウ</t>
    </rPh>
    <phoneticPr fontId="3"/>
  </si>
  <si>
    <t xml:space="preserve">指定通所介護に対する苦情に関する市町村・国保連の調査に協力し、指導助言に従って必要な改善を行っていますか。
</t>
    <rPh sb="0" eb="2">
      <t>シテイ</t>
    </rPh>
    <rPh sb="2" eb="4">
      <t>ツウショ</t>
    </rPh>
    <rPh sb="4" eb="6">
      <t>カイゴ</t>
    </rPh>
    <rPh sb="7" eb="8">
      <t>タイ</t>
    </rPh>
    <rPh sb="10" eb="12">
      <t>クジョウ</t>
    </rPh>
    <rPh sb="13" eb="14">
      <t>カン</t>
    </rPh>
    <rPh sb="16" eb="19">
      <t>シチョウソン</t>
    </rPh>
    <rPh sb="20" eb="21">
      <t>クニ</t>
    </rPh>
    <rPh sb="21" eb="22">
      <t>タモツ</t>
    </rPh>
    <rPh sb="22" eb="23">
      <t>レン</t>
    </rPh>
    <rPh sb="24" eb="26">
      <t>チョウサ</t>
    </rPh>
    <rPh sb="27" eb="29">
      <t>キョウリョク</t>
    </rPh>
    <rPh sb="31" eb="33">
      <t>シドウ</t>
    </rPh>
    <rPh sb="33" eb="35">
      <t>ジョゲン</t>
    </rPh>
    <rPh sb="36" eb="37">
      <t>シタガ</t>
    </rPh>
    <rPh sb="39" eb="41">
      <t>ヒツヨウ</t>
    </rPh>
    <rPh sb="42" eb="44">
      <t>カイゼン</t>
    </rPh>
    <rPh sb="45" eb="46">
      <t>オコナ</t>
    </rPh>
    <phoneticPr fontId="3"/>
  </si>
  <si>
    <t xml:space="preserve">
市町村・国保連への調査報告書等</t>
    <rPh sb="10" eb="12">
      <t>チョウサ</t>
    </rPh>
    <rPh sb="12" eb="15">
      <t>ホウコクショ</t>
    </rPh>
    <rPh sb="15" eb="16">
      <t>トウ</t>
    </rPh>
    <phoneticPr fontId="3"/>
  </si>
  <si>
    <t xml:space="preserve">※　市町村又は国保連からの求めがあった場合、改善の内容を報告することを含む。
</t>
    <rPh sb="35" eb="36">
      <t>フク</t>
    </rPh>
    <phoneticPr fontId="3"/>
  </si>
  <si>
    <t>地域との連携等</t>
    <rPh sb="0" eb="2">
      <t>チイキ</t>
    </rPh>
    <rPh sb="4" eb="6">
      <t>レンケイ</t>
    </rPh>
    <rPh sb="6" eb="7">
      <t>トウ</t>
    </rPh>
    <phoneticPr fontId="3"/>
  </si>
  <si>
    <t>地域住民又はその自発的な活動等との連携及び協力を行う等の地域との交流に努めていますか。</t>
    <rPh sb="0" eb="2">
      <t>チイキ</t>
    </rPh>
    <rPh sb="2" eb="4">
      <t>ジュウミン</t>
    </rPh>
    <rPh sb="4" eb="5">
      <t>マタ</t>
    </rPh>
    <rPh sb="8" eb="11">
      <t>ジハツテキ</t>
    </rPh>
    <rPh sb="12" eb="14">
      <t>カツドウ</t>
    </rPh>
    <rPh sb="14" eb="15">
      <t>トウ</t>
    </rPh>
    <rPh sb="17" eb="19">
      <t>レンケイ</t>
    </rPh>
    <rPh sb="19" eb="20">
      <t>オヨ</t>
    </rPh>
    <rPh sb="21" eb="23">
      <t>キョウリョク</t>
    </rPh>
    <rPh sb="24" eb="25">
      <t>オコナ</t>
    </rPh>
    <rPh sb="26" eb="27">
      <t>トウ</t>
    </rPh>
    <rPh sb="28" eb="30">
      <t>チイキ</t>
    </rPh>
    <rPh sb="32" eb="34">
      <t>コウリュウ</t>
    </rPh>
    <rPh sb="35" eb="36">
      <t>ツト</t>
    </rPh>
    <phoneticPr fontId="42"/>
  </si>
  <si>
    <t>提供した指定通所介護に関する利用者からの苦情に関して、市町村等が派遣する者が相談及び援助を行う事業その他の市町村が実施する事業に協力するよう努めていますか。</t>
    <rPh sb="6" eb="8">
      <t>ツウショ</t>
    </rPh>
    <rPh sb="8" eb="10">
      <t>カイゴ</t>
    </rPh>
    <phoneticPr fontId="3"/>
  </si>
  <si>
    <t>事業所の所在する建物と同一の建物に居住する利用者に対して指定通所介護を提供する場合には、当該建物に居住する利用者以外の者に対しても指定通所介護の提供を行うよう努めていますか。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ツウショ</t>
    </rPh>
    <rPh sb="32" eb="34">
      <t>カイゴ</t>
    </rPh>
    <rPh sb="35" eb="37">
      <t>テイキョウ</t>
    </rPh>
    <rPh sb="39" eb="41">
      <t>バアイ</t>
    </rPh>
    <rPh sb="44" eb="46">
      <t>トウガイ</t>
    </rPh>
    <rPh sb="46" eb="48">
      <t>タテモノ</t>
    </rPh>
    <rPh sb="49" eb="51">
      <t>キョジュウ</t>
    </rPh>
    <rPh sb="53" eb="56">
      <t>リヨウシャ</t>
    </rPh>
    <rPh sb="56" eb="58">
      <t>イガイ</t>
    </rPh>
    <rPh sb="59" eb="60">
      <t>モノ</t>
    </rPh>
    <rPh sb="61" eb="62">
      <t>タイ</t>
    </rPh>
    <rPh sb="65" eb="67">
      <t>シテイ</t>
    </rPh>
    <rPh sb="67" eb="69">
      <t>ツウショ</t>
    </rPh>
    <rPh sb="69" eb="71">
      <t>カイゴ</t>
    </rPh>
    <rPh sb="72" eb="74">
      <t>テイキョウ</t>
    </rPh>
    <rPh sb="75" eb="76">
      <t>オコナ</t>
    </rPh>
    <rPh sb="79" eb="80">
      <t>ツト</t>
    </rPh>
    <phoneticPr fontId="3"/>
  </si>
  <si>
    <t xml:space="preserve">事故発生時の対応
</t>
    <rPh sb="0" eb="2">
      <t>ジコ</t>
    </rPh>
    <rPh sb="2" eb="4">
      <t>ハッセイ</t>
    </rPh>
    <rPh sb="4" eb="5">
      <t>ジ</t>
    </rPh>
    <rPh sb="6" eb="8">
      <t>タイオウ</t>
    </rPh>
    <phoneticPr fontId="3"/>
  </si>
  <si>
    <t xml:space="preserve">指定通所介護の提供により事故が発生した場合は、市町村、利用者の家族、利用者に係る居宅介護支援事業者等に連絡を行うとともに、必要な措置を講じていますか。
</t>
    <rPh sb="0" eb="2">
      <t>シテイ</t>
    </rPh>
    <rPh sb="2" eb="4">
      <t>ツウショ</t>
    </rPh>
    <rPh sb="4" eb="6">
      <t>カイゴ</t>
    </rPh>
    <rPh sb="7" eb="9">
      <t>テイキョウ</t>
    </rPh>
    <rPh sb="12" eb="14">
      <t>ジコ</t>
    </rPh>
    <rPh sb="15" eb="17">
      <t>ハッセイ</t>
    </rPh>
    <rPh sb="19" eb="21">
      <t>バアイ</t>
    </rPh>
    <rPh sb="23" eb="26">
      <t>シチョウソン</t>
    </rPh>
    <rPh sb="27" eb="30">
      <t>リヨウシャ</t>
    </rPh>
    <rPh sb="31" eb="33">
      <t>カゾク</t>
    </rPh>
    <rPh sb="34" eb="37">
      <t>リヨウシャ</t>
    </rPh>
    <rPh sb="38" eb="39">
      <t>カカワ</t>
    </rPh>
    <rPh sb="40" eb="42">
      <t>キョタク</t>
    </rPh>
    <rPh sb="42" eb="44">
      <t>カイゴ</t>
    </rPh>
    <rPh sb="44" eb="46">
      <t>シエン</t>
    </rPh>
    <rPh sb="46" eb="50">
      <t>ジギョウシャナド</t>
    </rPh>
    <rPh sb="51" eb="53">
      <t>レンラク</t>
    </rPh>
    <rPh sb="54" eb="55">
      <t>オコナ</t>
    </rPh>
    <rPh sb="61" eb="63">
      <t>ヒツヨウ</t>
    </rPh>
    <rPh sb="64" eb="66">
      <t>ソチ</t>
    </rPh>
    <rPh sb="67" eb="68">
      <t>コウ</t>
    </rPh>
    <phoneticPr fontId="3"/>
  </si>
  <si>
    <t xml:space="preserve">事故の状況やその処置について、記録・保存していますか。
</t>
    <rPh sb="0" eb="2">
      <t>ジコ</t>
    </rPh>
    <rPh sb="18" eb="20">
      <t>ホゾン</t>
    </rPh>
    <phoneticPr fontId="3"/>
  </si>
  <si>
    <t>事故、ヒヤリハット記録</t>
    <rPh sb="0" eb="2">
      <t>ジコ</t>
    </rPh>
    <rPh sb="9" eb="11">
      <t>キロク</t>
    </rPh>
    <phoneticPr fontId="3"/>
  </si>
  <si>
    <t xml:space="preserve">賠償すべき事故が発生した場合は、損害賠償を速やかに行っていますか。
</t>
    <phoneticPr fontId="3"/>
  </si>
  <si>
    <t>a</t>
    <phoneticPr fontId="3"/>
  </si>
  <si>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35" eb="37">
      <t>ケッカ</t>
    </rPh>
    <rPh sb="42" eb="45">
      <t>ジュウギョウシャ</t>
    </rPh>
    <rPh sb="46" eb="48">
      <t>シュウチ</t>
    </rPh>
    <rPh sb="48" eb="50">
      <t>テッテイ</t>
    </rPh>
    <rPh sb="51" eb="52">
      <t>ハカ</t>
    </rPh>
    <phoneticPr fontId="3"/>
  </si>
  <si>
    <t>b</t>
    <phoneticPr fontId="3"/>
  </si>
  <si>
    <t>虐待の防止のための指針を整備していますか。</t>
    <rPh sb="0" eb="2">
      <t>ギャクタイ</t>
    </rPh>
    <rPh sb="3" eb="5">
      <t>ボウシ</t>
    </rPh>
    <rPh sb="9" eb="11">
      <t>シシン</t>
    </rPh>
    <rPh sb="12" eb="14">
      <t>セイビ</t>
    </rPh>
    <phoneticPr fontId="3"/>
  </si>
  <si>
    <t>※貴事業所の指針に記載されている項目に○印を記入してください。</t>
    <rPh sb="1" eb="2">
      <t>キ</t>
    </rPh>
    <rPh sb="2" eb="5">
      <t>ジギョウショ</t>
    </rPh>
    <rPh sb="6" eb="8">
      <t>シシン</t>
    </rPh>
    <rPh sb="9" eb="11">
      <t>キサイ</t>
    </rPh>
    <rPh sb="16" eb="18">
      <t>コウモク</t>
    </rPh>
    <rPh sb="20" eb="21">
      <t>シルシ</t>
    </rPh>
    <rPh sb="22" eb="24">
      <t>キニュウ</t>
    </rPh>
    <phoneticPr fontId="3"/>
  </si>
  <si>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3"/>
  </si>
  <si>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</si>
  <si>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3"/>
  </si>
  <si>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3"/>
  </si>
  <si>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</si>
  <si>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</si>
  <si>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</si>
  <si>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</si>
  <si>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その他虐待防止の推進のために必要な事項</t>
    <rPh sb="2" eb="3">
      <t>タ</t>
    </rPh>
    <rPh sb="3" eb="5">
      <t>ギャクタイ</t>
    </rPh>
    <rPh sb="5" eb="7">
      <t>ボウシ</t>
    </rPh>
    <rPh sb="8" eb="10">
      <t>スイシン</t>
    </rPh>
    <rPh sb="14" eb="16">
      <t>ヒツヨウ</t>
    </rPh>
    <rPh sb="17" eb="19">
      <t>ジコウ</t>
    </rPh>
    <phoneticPr fontId="3"/>
  </si>
  <si>
    <t>従業者に対し、虐待の防止のための研修を定期的（年１回以上）に実施するとともに、新規採用時にも必ず実施していますか。</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rPh sb="39" eb="41">
      <t>シンキ</t>
    </rPh>
    <rPh sb="41" eb="44">
      <t>サイヨウジ</t>
    </rPh>
    <rPh sb="46" eb="47">
      <t>カナラ</t>
    </rPh>
    <rPh sb="48" eb="50">
      <t>ジッシ</t>
    </rPh>
    <phoneticPr fontId="3"/>
  </si>
  <si>
    <t>研修計画、実施記録等</t>
    <rPh sb="0" eb="2">
      <t>ケンシュウ</t>
    </rPh>
    <rPh sb="2" eb="4">
      <t>ケイカク</t>
    </rPh>
    <rPh sb="5" eb="7">
      <t>ジッシ</t>
    </rPh>
    <rPh sb="7" eb="9">
      <t>キロク</t>
    </rPh>
    <rPh sb="9" eb="10">
      <t>トウ</t>
    </rPh>
    <phoneticPr fontId="3"/>
  </si>
  <si>
    <t>ｄ</t>
    <phoneticPr fontId="3"/>
  </si>
  <si>
    <t xml:space="preserve">会計の区分
</t>
    <rPh sb="0" eb="2">
      <t>カイケイ</t>
    </rPh>
    <rPh sb="3" eb="5">
      <t>クブン</t>
    </rPh>
    <phoneticPr fontId="3"/>
  </si>
  <si>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3"/>
  </si>
  <si>
    <t>収支決算報告書等</t>
    <rPh sb="0" eb="2">
      <t>シュウシ</t>
    </rPh>
    <rPh sb="2" eb="4">
      <t>ケッサン</t>
    </rPh>
    <rPh sb="4" eb="7">
      <t>ホウコクショ</t>
    </rPh>
    <rPh sb="7" eb="8">
      <t>トウ</t>
    </rPh>
    <phoneticPr fontId="3"/>
  </si>
  <si>
    <t xml:space="preserve">記録の整備
</t>
    <rPh sb="0" eb="2">
      <t>キロク</t>
    </rPh>
    <rPh sb="3" eb="5">
      <t>セイビ</t>
    </rPh>
    <phoneticPr fontId="3"/>
  </si>
  <si>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</si>
  <si>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関係書類</t>
    <rPh sb="0" eb="2">
      <t>カンケイ</t>
    </rPh>
    <rPh sb="2" eb="4">
      <t>ショルイ</t>
    </rPh>
    <phoneticPr fontId="3"/>
  </si>
  <si>
    <t xml:space="preserve">指定通所介護の提供に関する記録（通所介護計画、サービス実施記録等）を整備し、その完結の日から５年間保存していますか。
</t>
    <rPh sb="0" eb="2">
      <t>シテイ</t>
    </rPh>
    <rPh sb="2" eb="4">
      <t>ツウショ</t>
    </rPh>
    <rPh sb="4" eb="6">
      <t>カイゴ</t>
    </rPh>
    <rPh sb="7" eb="9">
      <t>テイキョウ</t>
    </rPh>
    <rPh sb="10" eb="11">
      <t>カン</t>
    </rPh>
    <rPh sb="13" eb="15">
      <t>キロク</t>
    </rPh>
    <rPh sb="16" eb="18">
      <t>ツウショ</t>
    </rPh>
    <rPh sb="18" eb="20">
      <t>カイゴ</t>
    </rPh>
    <rPh sb="20" eb="22">
      <t>ケイカク</t>
    </rPh>
    <rPh sb="27" eb="29">
      <t>ジッシ</t>
    </rPh>
    <rPh sb="29" eb="31">
      <t>キロク</t>
    </rPh>
    <rPh sb="31" eb="32">
      <t>トウ</t>
    </rPh>
    <rPh sb="34" eb="36">
      <t>セイビ</t>
    </rPh>
    <rPh sb="40" eb="42">
      <t>カンケツ</t>
    </rPh>
    <rPh sb="43" eb="44">
      <t>ヒ</t>
    </rPh>
    <rPh sb="47" eb="49">
      <t>ネンカン</t>
    </rPh>
    <rPh sb="49" eb="51">
      <t>ホゾン</t>
    </rPh>
    <phoneticPr fontId="3"/>
  </si>
  <si>
    <t>通所介護計画、サービス実施記録等</t>
    <phoneticPr fontId="3"/>
  </si>
  <si>
    <r>
      <t xml:space="preserve">共生型通所介護の基準
</t>
    </r>
    <r>
      <rPr>
        <sz val="8"/>
        <rFont val="ＭＳ ゴシック"/>
        <family val="3"/>
        <charset val="128"/>
      </rPr>
      <t>【共生型通所介護のみ】</t>
    </r>
    <rPh sb="0" eb="3">
      <t>キョウセイガタ</t>
    </rPh>
    <rPh sb="3" eb="5">
      <t>ツウショ</t>
    </rPh>
    <rPh sb="5" eb="7">
      <t>カイゴ</t>
    </rPh>
    <rPh sb="8" eb="10">
      <t>キジュン</t>
    </rPh>
    <rPh sb="12" eb="15">
      <t>キョウセイガタ</t>
    </rPh>
    <rPh sb="15" eb="17">
      <t>ツウショ</t>
    </rPh>
    <rPh sb="17" eb="19">
      <t>カイゴ</t>
    </rPh>
    <phoneticPr fontId="3"/>
  </si>
  <si>
    <t>従業者の員数が、指定生活介護等の利用者の数を指定生活介護等の利用者及び共生型通所介護の利用者の数の合計数であるとした場合における当該指定生活介護事業所等として必要とされる数以上ですか。</t>
    <rPh sb="8" eb="10">
      <t>シテイ</t>
    </rPh>
    <rPh sb="10" eb="12">
      <t>セイカツ</t>
    </rPh>
    <rPh sb="12" eb="14">
      <t>カイゴ</t>
    </rPh>
    <rPh sb="14" eb="15">
      <t>トウ</t>
    </rPh>
    <rPh sb="16" eb="19">
      <t>リヨウシャ</t>
    </rPh>
    <rPh sb="20" eb="21">
      <t>カズ</t>
    </rPh>
    <rPh sb="22" eb="24">
      <t>シテイ</t>
    </rPh>
    <rPh sb="24" eb="26">
      <t>セイカツ</t>
    </rPh>
    <rPh sb="26" eb="28">
      <t>カイゴ</t>
    </rPh>
    <rPh sb="28" eb="29">
      <t>トウ</t>
    </rPh>
    <rPh sb="30" eb="33">
      <t>リヨウシャ</t>
    </rPh>
    <rPh sb="33" eb="34">
      <t>オヨ</t>
    </rPh>
    <rPh sb="35" eb="38">
      <t>キョウセイガタ</t>
    </rPh>
    <rPh sb="38" eb="40">
      <t>ツウショ</t>
    </rPh>
    <rPh sb="40" eb="42">
      <t>カイゴ</t>
    </rPh>
    <rPh sb="43" eb="46">
      <t>リヨウシャ</t>
    </rPh>
    <rPh sb="47" eb="48">
      <t>カズ</t>
    </rPh>
    <rPh sb="49" eb="52">
      <t>ゴウケイスウ</t>
    </rPh>
    <rPh sb="58" eb="60">
      <t>バアイ</t>
    </rPh>
    <rPh sb="64" eb="66">
      <t>トウガイ</t>
    </rPh>
    <rPh sb="66" eb="68">
      <t>シテイ</t>
    </rPh>
    <rPh sb="68" eb="70">
      <t>セイカツ</t>
    </rPh>
    <rPh sb="70" eb="72">
      <t>カイゴ</t>
    </rPh>
    <rPh sb="72" eb="75">
      <t>ジギョウショ</t>
    </rPh>
    <rPh sb="75" eb="76">
      <t>トウ</t>
    </rPh>
    <rPh sb="79" eb="81">
      <t>ヒツヨウ</t>
    </rPh>
    <rPh sb="85" eb="86">
      <t>カズ</t>
    </rPh>
    <rPh sb="86" eb="88">
      <t>イジョウ</t>
    </rPh>
    <phoneticPr fontId="3"/>
  </si>
  <si>
    <t>共生型通所介護の利用者に対して適切なサービスを提供するため、指定通所介護事業所その他の関係施設から必要な技術的支援を受けていますか。</t>
    <rPh sb="0" eb="3">
      <t>キョウセイガタ</t>
    </rPh>
    <rPh sb="3" eb="5">
      <t>ツウショ</t>
    </rPh>
    <rPh sb="5" eb="7">
      <t>カイゴ</t>
    </rPh>
    <rPh sb="8" eb="11">
      <t>リヨウシャ</t>
    </rPh>
    <rPh sb="12" eb="13">
      <t>タイ</t>
    </rPh>
    <rPh sb="15" eb="17">
      <t>テキセツ</t>
    </rPh>
    <rPh sb="23" eb="25">
      <t>テイキョウ</t>
    </rPh>
    <rPh sb="30" eb="32">
      <t>シテイ</t>
    </rPh>
    <rPh sb="32" eb="34">
      <t>ツウショ</t>
    </rPh>
    <rPh sb="34" eb="36">
      <t>カイゴ</t>
    </rPh>
    <rPh sb="36" eb="39">
      <t>ジギョウショ</t>
    </rPh>
    <rPh sb="41" eb="42">
      <t>タ</t>
    </rPh>
    <rPh sb="43" eb="45">
      <t>カンケイ</t>
    </rPh>
    <rPh sb="45" eb="47">
      <t>シセツ</t>
    </rPh>
    <rPh sb="49" eb="51">
      <t>ヒツヨウ</t>
    </rPh>
    <rPh sb="52" eb="55">
      <t>ギジュツテキ</t>
    </rPh>
    <rPh sb="55" eb="57">
      <t>シエン</t>
    </rPh>
    <rPh sb="58" eb="59">
      <t>ウ</t>
    </rPh>
    <phoneticPr fontId="3"/>
  </si>
  <si>
    <t xml:space="preserve">共生型通所介護事業所の設備を利用し、夜間及び深夜に共生型通所介護以外のサービスを提供する場合には、当該サービスの提供開始前に県へ届出を行っていますか。
</t>
    <rPh sb="0" eb="3">
      <t>キョウセイガタ</t>
    </rPh>
    <rPh sb="3" eb="5">
      <t>ツウショ</t>
    </rPh>
    <rPh sb="5" eb="7">
      <t>カイゴ</t>
    </rPh>
    <rPh sb="7" eb="10">
      <t>ジギョウショ</t>
    </rPh>
    <rPh sb="11" eb="13">
      <t>セツビ</t>
    </rPh>
    <rPh sb="14" eb="16">
      <t>リヨウ</t>
    </rPh>
    <rPh sb="18" eb="20">
      <t>ヤカン</t>
    </rPh>
    <rPh sb="20" eb="21">
      <t>オヨ</t>
    </rPh>
    <rPh sb="22" eb="24">
      <t>シンヤ</t>
    </rPh>
    <rPh sb="25" eb="28">
      <t>キョウセイガタ</t>
    </rPh>
    <rPh sb="28" eb="30">
      <t>ツウショ</t>
    </rPh>
    <rPh sb="30" eb="32">
      <t>カイゴ</t>
    </rPh>
    <rPh sb="32" eb="34">
      <t>イガイ</t>
    </rPh>
    <rPh sb="40" eb="42">
      <t>テイキョウ</t>
    </rPh>
    <rPh sb="44" eb="46">
      <t>バアイ</t>
    </rPh>
    <phoneticPr fontId="3"/>
  </si>
  <si>
    <t>自己点検表(加算等）</t>
    <rPh sb="0" eb="2">
      <t>ジコ</t>
    </rPh>
    <rPh sb="2" eb="5">
      <t>テンケンヒョウ</t>
    </rPh>
    <rPh sb="6" eb="8">
      <t>カサン</t>
    </rPh>
    <rPh sb="8" eb="9">
      <t>トウ</t>
    </rPh>
    <phoneticPr fontId="3"/>
  </si>
  <si>
    <t>点検事項</t>
    <rPh sb="0" eb="2">
      <t>テンケン</t>
    </rPh>
    <rPh sb="2" eb="4">
      <t>ジコウ</t>
    </rPh>
    <phoneticPr fontId="3"/>
  </si>
  <si>
    <t>備考</t>
    <rPh sb="0" eb="2">
      <t>ビコウ</t>
    </rPh>
    <phoneticPr fontId="3"/>
  </si>
  <si>
    <t>通所介護（共生型通所介護を除く）</t>
    <rPh sb="5" eb="8">
      <t>キョウセイガタ</t>
    </rPh>
    <rPh sb="8" eb="10">
      <t>ツウショ</t>
    </rPh>
    <rPh sb="10" eb="12">
      <t>カイゴ</t>
    </rPh>
    <rPh sb="13" eb="14">
      <t>ノゾ</t>
    </rPh>
    <phoneticPr fontId="3"/>
  </si>
  <si>
    <t>人員基準減算</t>
    <rPh sb="0" eb="2">
      <t>ジンイン</t>
    </rPh>
    <rPh sb="2" eb="4">
      <t>キジュン</t>
    </rPh>
    <rPh sb="4" eb="6">
      <t>ゲンサン</t>
    </rPh>
    <phoneticPr fontId="3"/>
  </si>
  <si>
    <t>看護職員又は介護職員の数が基準を満たさず、減算判定計算式により減算が必要</t>
    <rPh sb="0" eb="2">
      <t>カンゴ</t>
    </rPh>
    <rPh sb="2" eb="4">
      <t>ショクイン</t>
    </rPh>
    <rPh sb="4" eb="5">
      <t>マタ</t>
    </rPh>
    <rPh sb="6" eb="8">
      <t>カイゴ</t>
    </rPh>
    <rPh sb="8" eb="10">
      <t>ショクイン</t>
    </rPh>
    <rPh sb="11" eb="12">
      <t>カズ</t>
    </rPh>
    <rPh sb="13" eb="15">
      <t>キジュン</t>
    </rPh>
    <rPh sb="16" eb="17">
      <t>ミ</t>
    </rPh>
    <rPh sb="21" eb="23">
      <t>ゲンサン</t>
    </rPh>
    <rPh sb="23" eb="25">
      <t>ハンテイ</t>
    </rPh>
    <rPh sb="25" eb="28">
      <t>ケイサンシキ</t>
    </rPh>
    <rPh sb="31" eb="33">
      <t>ゲンサン</t>
    </rPh>
    <rPh sb="34" eb="36">
      <t>ヒツヨウ</t>
    </rPh>
    <phoneticPr fontId="3"/>
  </si>
  <si>
    <t>該当</t>
    <rPh sb="0" eb="2">
      <t>ガイトウ</t>
    </rPh>
    <phoneticPr fontId="3"/>
  </si>
  <si>
    <t>減算判定計算（看護職員配置延日数／通所介護提供日数、介護職員総配置時間／通所介護提供総時間）</t>
    <rPh sb="0" eb="2">
      <t>ゲンサン</t>
    </rPh>
    <rPh sb="2" eb="4">
      <t>ハンテイ</t>
    </rPh>
    <rPh sb="4" eb="6">
      <t>ケイサン</t>
    </rPh>
    <rPh sb="26" eb="28">
      <t>カイゴ</t>
    </rPh>
    <rPh sb="28" eb="30">
      <t>ショクイン</t>
    </rPh>
    <rPh sb="30" eb="31">
      <t>ソウ</t>
    </rPh>
    <rPh sb="31" eb="33">
      <t>ハイチ</t>
    </rPh>
    <rPh sb="33" eb="35">
      <t>ジカン</t>
    </rPh>
    <rPh sb="36" eb="38">
      <t>ツウショ</t>
    </rPh>
    <rPh sb="38" eb="40">
      <t>カイゴ</t>
    </rPh>
    <rPh sb="40" eb="42">
      <t>テイキョウ</t>
    </rPh>
    <rPh sb="42" eb="43">
      <t>ソウ</t>
    </rPh>
    <rPh sb="43" eb="45">
      <t>ジカン</t>
    </rPh>
    <phoneticPr fontId="3"/>
  </si>
  <si>
    <t>定員超過減算</t>
    <rPh sb="0" eb="2">
      <t>テイイン</t>
    </rPh>
    <rPh sb="2" eb="4">
      <t>チョウカ</t>
    </rPh>
    <rPh sb="4" eb="6">
      <t>ゲンサン</t>
    </rPh>
    <phoneticPr fontId="3"/>
  </si>
  <si>
    <t>１月間の通所介護の提供を受けた者の総数を１月間の提供日数で割った数が、運営規程の定員を超えている。</t>
    <rPh sb="1" eb="2">
      <t>ツキ</t>
    </rPh>
    <rPh sb="2" eb="3">
      <t>カン</t>
    </rPh>
    <rPh sb="4" eb="8">
      <t>ツウショカイゴ</t>
    </rPh>
    <rPh sb="9" eb="11">
      <t>テイキョウ</t>
    </rPh>
    <rPh sb="12" eb="13">
      <t>ウ</t>
    </rPh>
    <rPh sb="15" eb="16">
      <t>モノ</t>
    </rPh>
    <rPh sb="17" eb="19">
      <t>ソウスウ</t>
    </rPh>
    <rPh sb="21" eb="23">
      <t>ツキカン</t>
    </rPh>
    <rPh sb="24" eb="26">
      <t>テイキョウ</t>
    </rPh>
    <rPh sb="26" eb="28">
      <t>ニッスウ</t>
    </rPh>
    <rPh sb="29" eb="30">
      <t>ワ</t>
    </rPh>
    <rPh sb="32" eb="33">
      <t>カズ</t>
    </rPh>
    <rPh sb="35" eb="37">
      <t>ウンエイ</t>
    </rPh>
    <rPh sb="37" eb="39">
      <t>キテイ</t>
    </rPh>
    <rPh sb="40" eb="42">
      <t>テイイン</t>
    </rPh>
    <rPh sb="43" eb="44">
      <t>コ</t>
    </rPh>
    <phoneticPr fontId="3"/>
  </si>
  <si>
    <t>　　</t>
    <phoneticPr fontId="3"/>
  </si>
  <si>
    <t>２時間以上３時間未満の通所介護</t>
    <rPh sb="1" eb="3">
      <t>ジカン</t>
    </rPh>
    <rPh sb="3" eb="5">
      <t>イジョウ</t>
    </rPh>
    <rPh sb="6" eb="8">
      <t>ジカン</t>
    </rPh>
    <rPh sb="8" eb="10">
      <t>ミマン</t>
    </rPh>
    <rPh sb="11" eb="13">
      <t>ツウショ</t>
    </rPh>
    <rPh sb="13" eb="15">
      <t>カイゴ</t>
    </rPh>
    <phoneticPr fontId="3"/>
  </si>
  <si>
    <t>心身の状況その他利用者のやむを得ない事情により、長時間のサービス利用が困難である利用者</t>
    <rPh sb="0" eb="2">
      <t>シンシン</t>
    </rPh>
    <rPh sb="3" eb="5">
      <t>ジョウキョウ</t>
    </rPh>
    <rPh sb="7" eb="8">
      <t>タ</t>
    </rPh>
    <rPh sb="8" eb="11">
      <t>リヨウシャ</t>
    </rPh>
    <rPh sb="15" eb="16">
      <t>エ</t>
    </rPh>
    <rPh sb="18" eb="20">
      <t>ジジョウ</t>
    </rPh>
    <rPh sb="24" eb="27">
      <t>チョウジカン</t>
    </rPh>
    <rPh sb="32" eb="34">
      <t>リヨウ</t>
    </rPh>
    <rPh sb="35" eb="37">
      <t>コンナン</t>
    </rPh>
    <rPh sb="40" eb="43">
      <t>リヨウシャ</t>
    </rPh>
    <phoneticPr fontId="3"/>
  </si>
  <si>
    <t>単に入浴サービスのみといった利用ではなく、利用者の日常生活動作能力などの向上のため、日常生活を通じた機能訓練等の実施</t>
    <rPh sb="0" eb="1">
      <t>タン</t>
    </rPh>
    <rPh sb="2" eb="4">
      <t>ニュウヨク</t>
    </rPh>
    <rPh sb="14" eb="16">
      <t>リヨウ</t>
    </rPh>
    <rPh sb="21" eb="24">
      <t>リヨウシャ</t>
    </rPh>
    <rPh sb="25" eb="27">
      <t>ニチジョウ</t>
    </rPh>
    <rPh sb="27" eb="29">
      <t>セイカツ</t>
    </rPh>
    <rPh sb="29" eb="31">
      <t>ドウサ</t>
    </rPh>
    <rPh sb="31" eb="33">
      <t>ノウリョク</t>
    </rPh>
    <rPh sb="36" eb="38">
      <t>コウジョウ</t>
    </rPh>
    <rPh sb="42" eb="44">
      <t>ニチジョウ</t>
    </rPh>
    <rPh sb="44" eb="46">
      <t>セイカツ</t>
    </rPh>
    <rPh sb="47" eb="48">
      <t>ツウ</t>
    </rPh>
    <rPh sb="50" eb="52">
      <t>キノウ</t>
    </rPh>
    <rPh sb="52" eb="54">
      <t>クンレン</t>
    </rPh>
    <rPh sb="54" eb="55">
      <t>トウ</t>
    </rPh>
    <rPh sb="56" eb="58">
      <t>ジッシ</t>
    </rPh>
    <phoneticPr fontId="3"/>
  </si>
  <si>
    <t>実施</t>
    <rPh sb="0" eb="2">
      <t>ジッシ</t>
    </rPh>
    <phoneticPr fontId="3"/>
  </si>
  <si>
    <t>感染症又は災害の発生を理由とする利用者数の減少が一定以上生じている場合の基本報酬加算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0" eb="42">
      <t>カサン</t>
    </rPh>
    <phoneticPr fontId="3"/>
  </si>
  <si>
    <t>感染症又は災害（厚生労働大臣が認めるものに限る。）の発生を理由とする利用者数の減少が生じ、当該月の利用者数の実績が当該月の前年度における月平均の利用者数よりも100分の５以上減少している。</t>
    <rPh sb="8" eb="10">
      <t>コウセイ</t>
    </rPh>
    <rPh sb="10" eb="12">
      <t>ロウドウ</t>
    </rPh>
    <rPh sb="12" eb="14">
      <t>ダイジン</t>
    </rPh>
    <rPh sb="15" eb="16">
      <t>ミト</t>
    </rPh>
    <rPh sb="21" eb="22">
      <t>カギ</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3"/>
  </si>
  <si>
    <t>○　感染症又は災害の発生を理由とする通所介護等の介護報酬による評価　届出様式
○　利用延人員数計算シート</t>
    <phoneticPr fontId="3"/>
  </si>
  <si>
    <t>８時間以上９時間未満のサービス提供</t>
    <rPh sb="1" eb="3">
      <t>ジカン</t>
    </rPh>
    <rPh sb="3" eb="5">
      <t>イジョウ</t>
    </rPh>
    <rPh sb="6" eb="8">
      <t>ジカン</t>
    </rPh>
    <rPh sb="8" eb="10">
      <t>ミマン</t>
    </rPh>
    <rPh sb="15" eb="17">
      <t>テイキョウ</t>
    </rPh>
    <phoneticPr fontId="3"/>
  </si>
  <si>
    <t>９時間以上10時間未満のサービス提供（50単位）</t>
    <rPh sb="1" eb="3">
      <t>ジカン</t>
    </rPh>
    <rPh sb="3" eb="5">
      <t>イジョウ</t>
    </rPh>
    <rPh sb="7" eb="9">
      <t>ジカン</t>
    </rPh>
    <rPh sb="9" eb="11">
      <t>ミマン</t>
    </rPh>
    <phoneticPr fontId="3"/>
  </si>
  <si>
    <t>10時間以上11時間未満のサービス提供（100単位）</t>
    <rPh sb="2" eb="4">
      <t>ジカン</t>
    </rPh>
    <rPh sb="4" eb="6">
      <t>イジョウ</t>
    </rPh>
    <rPh sb="8" eb="10">
      <t>ジカン</t>
    </rPh>
    <rPh sb="10" eb="12">
      <t>ミマン</t>
    </rPh>
    <phoneticPr fontId="3"/>
  </si>
  <si>
    <t>11時間以上12時間未満のサービス提供（150単位）</t>
    <rPh sb="2" eb="4">
      <t>ジカン</t>
    </rPh>
    <rPh sb="4" eb="6">
      <t>イジョウ</t>
    </rPh>
    <rPh sb="8" eb="10">
      <t>ジカン</t>
    </rPh>
    <rPh sb="10" eb="12">
      <t>ミマン</t>
    </rPh>
    <phoneticPr fontId="3"/>
  </si>
  <si>
    <t>実施</t>
    <phoneticPr fontId="3"/>
  </si>
  <si>
    <t>12時間以上13時間未満のサービス提供（200単位）</t>
    <rPh sb="2" eb="4">
      <t>ジカン</t>
    </rPh>
    <rPh sb="4" eb="6">
      <t>イジョウ</t>
    </rPh>
    <rPh sb="8" eb="10">
      <t>ジカン</t>
    </rPh>
    <rPh sb="10" eb="12">
      <t>ミマン</t>
    </rPh>
    <phoneticPr fontId="3"/>
  </si>
  <si>
    <t>実施</t>
    <phoneticPr fontId="3"/>
  </si>
  <si>
    <t>13時間以上14時間未満のサービス提供（250単位）</t>
    <rPh sb="2" eb="4">
      <t>ジカン</t>
    </rPh>
    <rPh sb="4" eb="6">
      <t>イジョウ</t>
    </rPh>
    <rPh sb="8" eb="10">
      <t>ジカン</t>
    </rPh>
    <rPh sb="10" eb="12">
      <t>ミマン</t>
    </rPh>
    <phoneticPr fontId="3"/>
  </si>
  <si>
    <t>事業所の設備を利用して行う宿泊の前後に提供するものでない</t>
    <rPh sb="0" eb="3">
      <t>ジギョウショ</t>
    </rPh>
    <rPh sb="4" eb="6">
      <t>セツビ</t>
    </rPh>
    <rPh sb="7" eb="9">
      <t>リヨウ</t>
    </rPh>
    <rPh sb="11" eb="12">
      <t>オコナ</t>
    </rPh>
    <rPh sb="13" eb="15">
      <t>シュクハク</t>
    </rPh>
    <rPh sb="16" eb="18">
      <t>ゼンゴ</t>
    </rPh>
    <rPh sb="19" eb="21">
      <t>テイキョウ</t>
    </rPh>
    <phoneticPr fontId="3"/>
  </si>
  <si>
    <t>事業所のサービス提供時間は８時間以上に設定されている</t>
    <rPh sb="0" eb="3">
      <t>ジギョウショ</t>
    </rPh>
    <rPh sb="8" eb="10">
      <t>テイキョウ</t>
    </rPh>
    <rPh sb="10" eb="12">
      <t>ジカン</t>
    </rPh>
    <rPh sb="14" eb="16">
      <t>ジカン</t>
    </rPh>
    <rPh sb="16" eb="18">
      <t>イジョウ</t>
    </rPh>
    <rPh sb="19" eb="21">
      <t>セッテイ</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</si>
  <si>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</si>
  <si>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厚生労働大臣の定める地域</t>
    <rPh sb="0" eb="2">
      <t>コウセイ</t>
    </rPh>
    <rPh sb="2" eb="4">
      <t>ロウドウ</t>
    </rPh>
    <rPh sb="4" eb="6">
      <t>ダイジン</t>
    </rPh>
    <rPh sb="7" eb="8">
      <t>サダ</t>
    </rPh>
    <rPh sb="10" eb="12">
      <t>チイキ</t>
    </rPh>
    <phoneticPr fontId="3"/>
  </si>
  <si>
    <t>入浴介助加算(Ⅰ)</t>
    <rPh sb="0" eb="2">
      <t>ニュウヨク</t>
    </rPh>
    <rPh sb="2" eb="4">
      <t>カイジョ</t>
    </rPh>
    <rPh sb="4" eb="6">
      <t>カサン</t>
    </rPh>
    <phoneticPr fontId="3"/>
  </si>
  <si>
    <t>入浴介助を適切に行うことができる人員の配置及び設備の設置</t>
    <rPh sb="0" eb="2">
      <t>ニュウヨク</t>
    </rPh>
    <rPh sb="2" eb="4">
      <t>カイジョ</t>
    </rPh>
    <rPh sb="5" eb="7">
      <t>テキセツ</t>
    </rPh>
    <rPh sb="8" eb="9">
      <t>オコナ</t>
    </rPh>
    <rPh sb="16" eb="18">
      <t>ジンイン</t>
    </rPh>
    <rPh sb="19" eb="21">
      <t>ハイチ</t>
    </rPh>
    <rPh sb="21" eb="22">
      <t>オヨ</t>
    </rPh>
    <rPh sb="23" eb="25">
      <t>セツビ</t>
    </rPh>
    <rPh sb="26" eb="28">
      <t>セッチ</t>
    </rPh>
    <phoneticPr fontId="3"/>
  </si>
  <si>
    <t>入浴介助加算（Ⅱ）</t>
    <rPh sb="0" eb="2">
      <t>ニュウヨク</t>
    </rPh>
    <rPh sb="2" eb="4">
      <t>カイジョ</t>
    </rPh>
    <rPh sb="4" eb="6">
      <t>カサン</t>
    </rPh>
    <phoneticPr fontId="3"/>
  </si>
  <si>
    <t>医師等＝
医師、理学療法士、作業療法士、介護福祉士、介護支援専門員その他の職種の者</t>
    <phoneticPr fontId="3"/>
  </si>
  <si>
    <t>医師等が利用者の居宅を訪問し、浴室における当該利用者の動作及び浴室の環境を評価</t>
    <rPh sb="0" eb="2">
      <t>イシ</t>
    </rPh>
    <rPh sb="2" eb="3">
      <t>トウ</t>
    </rPh>
    <rPh sb="4" eb="7">
      <t>リヨウシャ</t>
    </rPh>
    <rPh sb="8" eb="10">
      <t>キョタク</t>
    </rPh>
    <rPh sb="11" eb="13">
      <t>ホウモン</t>
    </rPh>
    <rPh sb="15" eb="17">
      <t>ヨクシツ</t>
    </rPh>
    <rPh sb="21" eb="23">
      <t>トウガイ</t>
    </rPh>
    <rPh sb="23" eb="26">
      <t>リヨウシャ</t>
    </rPh>
    <rPh sb="27" eb="29">
      <t>ドウサ</t>
    </rPh>
    <rPh sb="29" eb="30">
      <t>オヨ</t>
    </rPh>
    <rPh sb="31" eb="33">
      <t>ヨクシツ</t>
    </rPh>
    <rPh sb="34" eb="36">
      <t>カンキョウ</t>
    </rPh>
    <rPh sb="37" eb="39">
      <t>ヒョウカ</t>
    </rPh>
    <phoneticPr fontId="3"/>
  </si>
  <si>
    <t>居宅の浴室が利用者自身又はその家族・訪問介護員等の介助により入浴を行うことが難しい環境にある場合、医師等が指定居宅介護支援事業所の介護支援専門員等と連携し、浴室の環境整備に係る助言</t>
    <rPh sb="0" eb="2">
      <t>キョタク</t>
    </rPh>
    <rPh sb="3" eb="5">
      <t>ヨクシツ</t>
    </rPh>
    <rPh sb="6" eb="9">
      <t>リヨウシャ</t>
    </rPh>
    <rPh sb="9" eb="11">
      <t>ジシン</t>
    </rPh>
    <rPh sb="11" eb="12">
      <t>マタ</t>
    </rPh>
    <rPh sb="15" eb="17">
      <t>カゾク</t>
    </rPh>
    <rPh sb="18" eb="20">
      <t>ホウモン</t>
    </rPh>
    <rPh sb="20" eb="22">
      <t>カイゴ</t>
    </rPh>
    <rPh sb="22" eb="23">
      <t>イン</t>
    </rPh>
    <rPh sb="23" eb="24">
      <t>ナド</t>
    </rPh>
    <rPh sb="25" eb="27">
      <t>カイジョ</t>
    </rPh>
    <rPh sb="30" eb="32">
      <t>ニュウヨク</t>
    </rPh>
    <rPh sb="33" eb="34">
      <t>オコナ</t>
    </rPh>
    <rPh sb="38" eb="39">
      <t>ムズカ</t>
    </rPh>
    <rPh sb="41" eb="43">
      <t>カンキョウ</t>
    </rPh>
    <rPh sb="46" eb="48">
      <t>バアイ</t>
    </rPh>
    <rPh sb="49" eb="51">
      <t>イシ</t>
    </rPh>
    <rPh sb="51" eb="52">
      <t>トウ</t>
    </rPh>
    <rPh sb="53" eb="55">
      <t>シテイ</t>
    </rPh>
    <rPh sb="55" eb="57">
      <t>キョタク</t>
    </rPh>
    <rPh sb="57" eb="59">
      <t>カイゴ</t>
    </rPh>
    <rPh sb="59" eb="61">
      <t>シエン</t>
    </rPh>
    <rPh sb="61" eb="64">
      <t>ジギョウショ</t>
    </rPh>
    <rPh sb="65" eb="67">
      <t>カイゴ</t>
    </rPh>
    <rPh sb="67" eb="69">
      <t>シエン</t>
    </rPh>
    <rPh sb="69" eb="72">
      <t>センモンイン</t>
    </rPh>
    <rPh sb="72" eb="73">
      <t>トウ</t>
    </rPh>
    <rPh sb="74" eb="76">
      <t>レンケイ</t>
    </rPh>
    <rPh sb="78" eb="80">
      <t>ヨクシツ</t>
    </rPh>
    <rPh sb="81" eb="83">
      <t>カンキョウ</t>
    </rPh>
    <rPh sb="83" eb="85">
      <t>セイビ</t>
    </rPh>
    <rPh sb="86" eb="87">
      <t>カカ</t>
    </rPh>
    <rPh sb="88" eb="90">
      <t>ジョゲン</t>
    </rPh>
    <phoneticPr fontId="3"/>
  </si>
  <si>
    <t>その家族・訪問介護員等＝
利用者家族若しくは居宅で入浴介助を行うことが想定される訪問介護職員等</t>
    <rPh sb="5" eb="7">
      <t>ホウモン</t>
    </rPh>
    <rPh sb="13" eb="16">
      <t>リヨウシャ</t>
    </rPh>
    <rPh sb="16" eb="18">
      <t>カゾク</t>
    </rPh>
    <rPh sb="18" eb="19">
      <t>モ</t>
    </rPh>
    <rPh sb="22" eb="24">
      <t>キョタク</t>
    </rPh>
    <rPh sb="25" eb="27">
      <t>ニュウヨク</t>
    </rPh>
    <rPh sb="27" eb="29">
      <t>カイジョ</t>
    </rPh>
    <rPh sb="30" eb="31">
      <t>オコナ</t>
    </rPh>
    <rPh sb="35" eb="37">
      <t>ソウテイ</t>
    </rPh>
    <rPh sb="40" eb="42">
      <t>ホウモン</t>
    </rPh>
    <rPh sb="42" eb="44">
      <t>カイゴ</t>
    </rPh>
    <rPh sb="44" eb="46">
      <t>ショクイン</t>
    </rPh>
    <rPh sb="46" eb="47">
      <t>トウ</t>
    </rPh>
    <phoneticPr fontId="3"/>
  </si>
  <si>
    <t>機能訓練指導員等が共同して、利用者の居宅を訪問し評価した者との連携の下で、利用者の身体の状況、利用者居宅の浴室の環境等を踏まえた個別の入浴計画を作成</t>
    <rPh sb="0" eb="2">
      <t>キノウ</t>
    </rPh>
    <rPh sb="2" eb="4">
      <t>クンレン</t>
    </rPh>
    <rPh sb="4" eb="7">
      <t>シドウイン</t>
    </rPh>
    <rPh sb="7" eb="8">
      <t>トウ</t>
    </rPh>
    <rPh sb="9" eb="11">
      <t>キョウドウ</t>
    </rPh>
    <rPh sb="14" eb="17">
      <t>リヨウシャ</t>
    </rPh>
    <rPh sb="18" eb="20">
      <t>キョタク</t>
    </rPh>
    <rPh sb="21" eb="23">
      <t>ホウモン</t>
    </rPh>
    <rPh sb="24" eb="26">
      <t>ヒョウカ</t>
    </rPh>
    <rPh sb="28" eb="29">
      <t>モノ</t>
    </rPh>
    <rPh sb="31" eb="33">
      <t>レンケイ</t>
    </rPh>
    <rPh sb="34" eb="35">
      <t>モト</t>
    </rPh>
    <rPh sb="37" eb="40">
      <t>リヨウシャ</t>
    </rPh>
    <rPh sb="41" eb="43">
      <t>シンタイ</t>
    </rPh>
    <rPh sb="44" eb="46">
      <t>ジョウキョウ</t>
    </rPh>
    <rPh sb="47" eb="50">
      <t>リヨウシャ</t>
    </rPh>
    <rPh sb="50" eb="52">
      <t>キョタク</t>
    </rPh>
    <rPh sb="53" eb="55">
      <t>ヨクシツ</t>
    </rPh>
    <rPh sb="56" eb="58">
      <t>カンキョウ</t>
    </rPh>
    <rPh sb="58" eb="59">
      <t>トウ</t>
    </rPh>
    <rPh sb="60" eb="61">
      <t>フ</t>
    </rPh>
    <rPh sb="64" eb="66">
      <t>コベツ</t>
    </rPh>
    <rPh sb="67" eb="69">
      <t>ニュウヨク</t>
    </rPh>
    <rPh sb="69" eb="71">
      <t>ケイカク</t>
    </rPh>
    <rPh sb="72" eb="74">
      <t>サクセイ</t>
    </rPh>
    <phoneticPr fontId="3"/>
  </si>
  <si>
    <t>機能訓練指導員等＝
機能訓練指導員、看護職員、介護職員、生活相談員その他の職種の者</t>
    <rPh sb="18" eb="20">
      <t>カンゴ</t>
    </rPh>
    <rPh sb="20" eb="22">
      <t>ショクイン</t>
    </rPh>
    <rPh sb="23" eb="25">
      <t>カイゴ</t>
    </rPh>
    <rPh sb="25" eb="27">
      <t>ショクイン</t>
    </rPh>
    <rPh sb="28" eb="30">
      <t>セイカツ</t>
    </rPh>
    <rPh sb="30" eb="33">
      <t>ソウダンイン</t>
    </rPh>
    <rPh sb="35" eb="36">
      <t>タ</t>
    </rPh>
    <rPh sb="37" eb="39">
      <t>ショクシュ</t>
    </rPh>
    <rPh sb="40" eb="41">
      <t>シャ</t>
    </rPh>
    <phoneticPr fontId="3"/>
  </si>
  <si>
    <t>入浴計画に基づき、利用者の居宅の状況に近い環境で入浴介助</t>
    <rPh sb="0" eb="2">
      <t>ニュウヨク</t>
    </rPh>
    <rPh sb="2" eb="4">
      <t>ケイカク</t>
    </rPh>
    <rPh sb="5" eb="6">
      <t>モト</t>
    </rPh>
    <rPh sb="9" eb="12">
      <t>リヨウシャ</t>
    </rPh>
    <rPh sb="13" eb="15">
      <t>キョタク</t>
    </rPh>
    <rPh sb="16" eb="18">
      <t>ジョウキョウ</t>
    </rPh>
    <rPh sb="19" eb="20">
      <t>チカ</t>
    </rPh>
    <rPh sb="21" eb="23">
      <t>カンキョウ</t>
    </rPh>
    <rPh sb="24" eb="26">
      <t>ニュウヨク</t>
    </rPh>
    <rPh sb="26" eb="28">
      <t>カイジョ</t>
    </rPh>
    <phoneticPr fontId="3"/>
  </si>
  <si>
    <t>利用者が自身で又は家族・訪問介護員等の介助によって入浴することができるようになるよう、必要な介護技術の習得に努め、これを用いて入浴介助</t>
    <rPh sb="0" eb="3">
      <t>リヨウシャ</t>
    </rPh>
    <rPh sb="4" eb="6">
      <t>ジシン</t>
    </rPh>
    <rPh sb="7" eb="8">
      <t>マタ</t>
    </rPh>
    <rPh sb="9" eb="11">
      <t>カゾク</t>
    </rPh>
    <rPh sb="12" eb="14">
      <t>ホウモン</t>
    </rPh>
    <rPh sb="14" eb="16">
      <t>カイゴ</t>
    </rPh>
    <rPh sb="16" eb="17">
      <t>イン</t>
    </rPh>
    <rPh sb="17" eb="18">
      <t>トウ</t>
    </rPh>
    <rPh sb="19" eb="21">
      <t>カイジョ</t>
    </rPh>
    <rPh sb="25" eb="27">
      <t>ニュウヨク</t>
    </rPh>
    <rPh sb="43" eb="45">
      <t>ヒツヨウ</t>
    </rPh>
    <rPh sb="46" eb="48">
      <t>カイゴ</t>
    </rPh>
    <rPh sb="48" eb="50">
      <t>ギジュツ</t>
    </rPh>
    <rPh sb="51" eb="53">
      <t>シュウトク</t>
    </rPh>
    <rPh sb="54" eb="55">
      <t>ツト</t>
    </rPh>
    <rPh sb="60" eb="61">
      <t>モチ</t>
    </rPh>
    <rPh sb="63" eb="65">
      <t>ニュウヨク</t>
    </rPh>
    <rPh sb="65" eb="67">
      <t>カイジョ</t>
    </rPh>
    <phoneticPr fontId="3"/>
  </si>
  <si>
    <t xml:space="preserve">中重度者ケア体制加算
</t>
    <rPh sb="0" eb="3">
      <t>チュウジュウド</t>
    </rPh>
    <rPh sb="3" eb="4">
      <t>シャ</t>
    </rPh>
    <rPh sb="6" eb="8">
      <t>タイセイ</t>
    </rPh>
    <rPh sb="8" eb="10">
      <t>カサン</t>
    </rPh>
    <phoneticPr fontId="3"/>
  </si>
  <si>
    <t>暦月ごとに、人員基準で定める看護職員又は介護職員の員数に加え、看護職員又は介護職員を常勤換算方法で２以上確保</t>
    <rPh sb="0" eb="1">
      <t>レキ</t>
    </rPh>
    <rPh sb="1" eb="2">
      <t>ツキ</t>
    </rPh>
    <rPh sb="6" eb="8">
      <t>ジンイン</t>
    </rPh>
    <rPh sb="8" eb="10">
      <t>キジュン</t>
    </rPh>
    <rPh sb="11" eb="12">
      <t>サダ</t>
    </rPh>
    <rPh sb="14" eb="16">
      <t>カンゴ</t>
    </rPh>
    <rPh sb="16" eb="18">
      <t>ショクイン</t>
    </rPh>
    <rPh sb="18" eb="19">
      <t>マタ</t>
    </rPh>
    <rPh sb="20" eb="22">
      <t>カイゴ</t>
    </rPh>
    <rPh sb="22" eb="24">
      <t>ショクイン</t>
    </rPh>
    <rPh sb="25" eb="27">
      <t>インズウ</t>
    </rPh>
    <rPh sb="28" eb="29">
      <t>クワ</t>
    </rPh>
    <rPh sb="31" eb="33">
      <t>カンゴ</t>
    </rPh>
    <rPh sb="33" eb="35">
      <t>ショクイン</t>
    </rPh>
    <rPh sb="35" eb="36">
      <t>マタ</t>
    </rPh>
    <rPh sb="37" eb="39">
      <t>カイゴ</t>
    </rPh>
    <rPh sb="39" eb="41">
      <t>ショクイン</t>
    </rPh>
    <rPh sb="42" eb="44">
      <t>ジョウキン</t>
    </rPh>
    <rPh sb="44" eb="46">
      <t>カンザン</t>
    </rPh>
    <rPh sb="46" eb="48">
      <t>ホウホウ</t>
    </rPh>
    <rPh sb="50" eb="52">
      <t>イジョウ</t>
    </rPh>
    <rPh sb="52" eb="54">
      <t>カクホ</t>
    </rPh>
    <phoneticPr fontId="3"/>
  </si>
  <si>
    <t>前年度（３月を除く）又は届出日が属する月の前３月間の要支援者を除く利用者数の総数のうち、要介護状態区分が要介護３、４又は５である者の割合が100分の30以上</t>
    <rPh sb="0" eb="1">
      <t>マエ</t>
    </rPh>
    <rPh sb="1" eb="3">
      <t>ネンド</t>
    </rPh>
    <rPh sb="5" eb="6">
      <t>ガツ</t>
    </rPh>
    <rPh sb="7" eb="8">
      <t>ノゾ</t>
    </rPh>
    <rPh sb="10" eb="11">
      <t>マタ</t>
    </rPh>
    <rPh sb="12" eb="14">
      <t>トドケデ</t>
    </rPh>
    <rPh sb="14" eb="15">
      <t>ビ</t>
    </rPh>
    <rPh sb="16" eb="17">
      <t>ゾク</t>
    </rPh>
    <rPh sb="19" eb="20">
      <t>ツキ</t>
    </rPh>
    <rPh sb="21" eb="22">
      <t>マエ</t>
    </rPh>
    <rPh sb="23" eb="24">
      <t>ツキ</t>
    </rPh>
    <rPh sb="24" eb="25">
      <t>カン</t>
    </rPh>
    <rPh sb="26" eb="30">
      <t>ヨウシエンシャ</t>
    </rPh>
    <rPh sb="31" eb="32">
      <t>ノゾ</t>
    </rPh>
    <rPh sb="33" eb="36">
      <t>リヨウシャ</t>
    </rPh>
    <rPh sb="36" eb="37">
      <t>スウ</t>
    </rPh>
    <rPh sb="38" eb="40">
      <t>ソウスウ</t>
    </rPh>
    <rPh sb="44" eb="47">
      <t>ヨウカイゴ</t>
    </rPh>
    <rPh sb="47" eb="49">
      <t>ジョウタイ</t>
    </rPh>
    <rPh sb="49" eb="51">
      <t>クブン</t>
    </rPh>
    <rPh sb="52" eb="55">
      <t>ヨウカイゴ</t>
    </rPh>
    <rPh sb="58" eb="59">
      <t>マタ</t>
    </rPh>
    <rPh sb="64" eb="65">
      <t>モノ</t>
    </rPh>
    <rPh sb="66" eb="68">
      <t>ワリアイ</t>
    </rPh>
    <rPh sb="72" eb="73">
      <t>ブン</t>
    </rPh>
    <rPh sb="76" eb="78">
      <t>イジョウ</t>
    </rPh>
    <phoneticPr fontId="3"/>
  </si>
  <si>
    <t>通所介護を行う時間帯を通じて、通所介護の提供に当たる専従の看護職員を１名以上配置</t>
    <rPh sb="0" eb="2">
      <t>ツウショ</t>
    </rPh>
    <rPh sb="2" eb="4">
      <t>カイゴ</t>
    </rPh>
    <rPh sb="5" eb="6">
      <t>オコナ</t>
    </rPh>
    <rPh sb="7" eb="9">
      <t>ジカン</t>
    </rPh>
    <rPh sb="9" eb="10">
      <t>タイ</t>
    </rPh>
    <rPh sb="11" eb="12">
      <t>ツウ</t>
    </rPh>
    <rPh sb="15" eb="17">
      <t>ツウショ</t>
    </rPh>
    <rPh sb="17" eb="19">
      <t>カイゴ</t>
    </rPh>
    <rPh sb="20" eb="22">
      <t>テイキョウ</t>
    </rPh>
    <rPh sb="23" eb="24">
      <t>ア</t>
    </rPh>
    <rPh sb="26" eb="28">
      <t>センジュウ</t>
    </rPh>
    <rPh sb="29" eb="31">
      <t>カンゴ</t>
    </rPh>
    <rPh sb="31" eb="33">
      <t>ショクイン</t>
    </rPh>
    <rPh sb="35" eb="36">
      <t>メイ</t>
    </rPh>
    <rPh sb="36" eb="38">
      <t>イジョウ</t>
    </rPh>
    <rPh sb="38" eb="40">
      <t>ハイチ</t>
    </rPh>
    <phoneticPr fontId="3"/>
  </si>
  <si>
    <t>中重度の要介護者が、社会性の維持を図り在宅生活の継続に資するケアを計画的に実施するためのプログラムの作成</t>
    <rPh sb="0" eb="3">
      <t>チュウジュウド</t>
    </rPh>
    <rPh sb="4" eb="5">
      <t>ヨウ</t>
    </rPh>
    <rPh sb="5" eb="8">
      <t>カイゴシャ</t>
    </rPh>
    <rPh sb="10" eb="13">
      <t>シャカイセイ</t>
    </rPh>
    <rPh sb="14" eb="16">
      <t>イジ</t>
    </rPh>
    <rPh sb="17" eb="18">
      <t>ハカ</t>
    </rPh>
    <rPh sb="19" eb="21">
      <t>ザイタク</t>
    </rPh>
    <rPh sb="21" eb="23">
      <t>セイカツ</t>
    </rPh>
    <rPh sb="24" eb="26">
      <t>ケイゾク</t>
    </rPh>
    <rPh sb="27" eb="28">
      <t>シ</t>
    </rPh>
    <rPh sb="33" eb="36">
      <t>ケイカクテキ</t>
    </rPh>
    <rPh sb="37" eb="39">
      <t>ジッシ</t>
    </rPh>
    <rPh sb="50" eb="52">
      <t>サクセイ</t>
    </rPh>
    <phoneticPr fontId="3"/>
  </si>
  <si>
    <t>あり</t>
    <phoneticPr fontId="3"/>
  </si>
  <si>
    <t>生活機能向上連携加算（Ⅰ）</t>
    <rPh sb="0" eb="2">
      <t>セイカツ</t>
    </rPh>
    <rPh sb="2" eb="4">
      <t>キノウ</t>
    </rPh>
    <rPh sb="4" eb="6">
      <t>コウジョウ</t>
    </rPh>
    <rPh sb="6" eb="8">
      <t>レンケイ</t>
    </rPh>
    <rPh sb="8" eb="10">
      <t>カサン</t>
    </rPh>
    <phoneticPr fontId="3"/>
  </si>
  <si>
    <t>指定訪問リハビリテーション事業所、指定通所リハビリテーション事業所又はリハビリテーションを実施している医療提供施設の理学療法士等の助言（日常生活上の留意点、介護の工夫等）に基づき、機能訓練指導員等が共同してアセスメント、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5" eb="67">
      <t>ジョゲン</t>
    </rPh>
    <rPh sb="68" eb="70">
      <t>ニチジョウ</t>
    </rPh>
    <rPh sb="70" eb="73">
      <t>セイカツジョウ</t>
    </rPh>
    <rPh sb="74" eb="77">
      <t>リュウイテン</t>
    </rPh>
    <rPh sb="78" eb="80">
      <t>カイゴ</t>
    </rPh>
    <rPh sb="81" eb="83">
      <t>クフウ</t>
    </rPh>
    <rPh sb="83" eb="84">
      <t>トウ</t>
    </rPh>
    <rPh sb="86" eb="87">
      <t>モト</t>
    </rPh>
    <rPh sb="90" eb="92">
      <t>キノウ</t>
    </rPh>
    <rPh sb="92" eb="94">
      <t>クンレン</t>
    </rPh>
    <rPh sb="94" eb="97">
      <t>シドウイン</t>
    </rPh>
    <rPh sb="97" eb="98">
      <t>トウ</t>
    </rPh>
    <rPh sb="99" eb="101">
      <t>キョウドウ</t>
    </rPh>
    <rPh sb="110" eb="113">
      <t>リヨウシャ</t>
    </rPh>
    <rPh sb="114" eb="116">
      <t>シンタイ</t>
    </rPh>
    <rPh sb="117" eb="119">
      <t>ジョウキョウ</t>
    </rPh>
    <rPh sb="119" eb="120">
      <t>トウ</t>
    </rPh>
    <rPh sb="121" eb="123">
      <t>ヒョウカ</t>
    </rPh>
    <rPh sb="123" eb="124">
      <t>オヨ</t>
    </rPh>
    <rPh sb="125" eb="127">
      <t>コベツ</t>
    </rPh>
    <rPh sb="127" eb="129">
      <t>キノウ</t>
    </rPh>
    <rPh sb="129" eb="131">
      <t>クンレン</t>
    </rPh>
    <rPh sb="131" eb="133">
      <t>ケイカク</t>
    </rPh>
    <rPh sb="134" eb="136">
      <t>サクセイ</t>
    </rPh>
    <rPh sb="137" eb="139">
      <t>ジッシ</t>
    </rPh>
    <phoneticPr fontId="3"/>
  </si>
  <si>
    <t>理学療法士等＝
理学療法士、作業療法士、言語聴覚士又は医師</t>
    <rPh sb="0" eb="5">
      <t>リガクリョウホウシ</t>
    </rPh>
    <rPh sb="5" eb="6">
      <t>トウ</t>
    </rPh>
    <phoneticPr fontId="3"/>
  </si>
  <si>
    <t>個別機能訓練計画の作成に当たり、理学療法士等はリハビリテーションの場又はＩＣＴを活用した動画等により、利用者のＡＤＬ及びＩＡＤＬに関する状況を把握した上で機能訓練指導員等へ助言を実施</t>
    <rPh sb="0" eb="2">
      <t>コベツ</t>
    </rPh>
    <rPh sb="2" eb="4">
      <t>キノウ</t>
    </rPh>
    <rPh sb="4" eb="6">
      <t>クンレン</t>
    </rPh>
    <rPh sb="6" eb="8">
      <t>ケイカク</t>
    </rPh>
    <rPh sb="9" eb="11">
      <t>サクセイ</t>
    </rPh>
    <rPh sb="12" eb="13">
      <t>ア</t>
    </rPh>
    <rPh sb="16" eb="18">
      <t>リガク</t>
    </rPh>
    <rPh sb="18" eb="21">
      <t>リョウホウシ</t>
    </rPh>
    <rPh sb="21" eb="22">
      <t>トウ</t>
    </rPh>
    <rPh sb="33" eb="34">
      <t>バ</t>
    </rPh>
    <rPh sb="34" eb="35">
      <t>マタ</t>
    </rPh>
    <rPh sb="40" eb="42">
      <t>カツヨウ</t>
    </rPh>
    <rPh sb="44" eb="46">
      <t>ドウガ</t>
    </rPh>
    <rPh sb="46" eb="47">
      <t>トウ</t>
    </rPh>
    <rPh sb="51" eb="54">
      <t>リヨウシャ</t>
    </rPh>
    <rPh sb="58" eb="59">
      <t>オヨ</t>
    </rPh>
    <rPh sb="65" eb="66">
      <t>カン</t>
    </rPh>
    <rPh sb="68" eb="70">
      <t>ジョウキョウ</t>
    </rPh>
    <rPh sb="71" eb="73">
      <t>ハアク</t>
    </rPh>
    <rPh sb="75" eb="76">
      <t>ウエ</t>
    </rPh>
    <rPh sb="77" eb="85">
      <t>キノウクンレンシドウイントウ</t>
    </rPh>
    <rPh sb="86" eb="88">
      <t>ジョゲン</t>
    </rPh>
    <rPh sb="89" eb="91">
      <t>ジッシ</t>
    </rPh>
    <phoneticPr fontId="3"/>
  </si>
  <si>
    <t>個別機能訓練計画には利用者ごとに目標、実施時間、実施方法等の内容を記載。目標は、利用者、その家族、担当介護支援専門員の意見を踏まえ策定</t>
    <rPh sb="0" eb="2">
      <t>コベツ</t>
    </rPh>
    <rPh sb="2" eb="4">
      <t>キノウ</t>
    </rPh>
    <rPh sb="4" eb="6">
      <t>クンレン</t>
    </rPh>
    <rPh sb="6" eb="8">
      <t>ケイカク</t>
    </rPh>
    <rPh sb="10" eb="13">
      <t>リヨウシャ</t>
    </rPh>
    <rPh sb="16" eb="18">
      <t>モクヒョウ</t>
    </rPh>
    <rPh sb="19" eb="21">
      <t>ジッシ</t>
    </rPh>
    <rPh sb="21" eb="23">
      <t>ジカン</t>
    </rPh>
    <rPh sb="24" eb="26">
      <t>ジッシ</t>
    </rPh>
    <rPh sb="26" eb="28">
      <t>ホウホウ</t>
    </rPh>
    <rPh sb="28" eb="29">
      <t>トウ</t>
    </rPh>
    <rPh sb="30" eb="32">
      <t>ナイヨウ</t>
    </rPh>
    <rPh sb="33" eb="35">
      <t>キサイ</t>
    </rPh>
    <rPh sb="36" eb="38">
      <t>モクヒョウ</t>
    </rPh>
    <rPh sb="40" eb="43">
      <t>リヨウシャ</t>
    </rPh>
    <rPh sb="46" eb="48">
      <t>カゾク</t>
    </rPh>
    <rPh sb="49" eb="51">
      <t>タントウ</t>
    </rPh>
    <rPh sb="51" eb="53">
      <t>カイゴ</t>
    </rPh>
    <rPh sb="53" eb="55">
      <t>シエン</t>
    </rPh>
    <rPh sb="55" eb="58">
      <t>センモンイン</t>
    </rPh>
    <rPh sb="59" eb="61">
      <t>イケン</t>
    </rPh>
    <rPh sb="62" eb="63">
      <t>フ</t>
    </rPh>
    <rPh sb="65" eb="67">
      <t>サクテイ</t>
    </rPh>
    <phoneticPr fontId="3"/>
  </si>
  <si>
    <t>機能訓練指導員等が、個別機能訓練計画に基づき計画的に機能訓練の実施</t>
    <rPh sb="0" eb="8">
      <t>キノウクンレンシドウイントウ</t>
    </rPh>
    <rPh sb="10" eb="12">
      <t>コベツ</t>
    </rPh>
    <rPh sb="12" eb="14">
      <t>キノウ</t>
    </rPh>
    <rPh sb="14" eb="16">
      <t>クンレン</t>
    </rPh>
    <rPh sb="16" eb="18">
      <t>ケイカク</t>
    </rPh>
    <rPh sb="19" eb="20">
      <t>モト</t>
    </rPh>
    <rPh sb="22" eb="25">
      <t>ケイカクテキ</t>
    </rPh>
    <rPh sb="26" eb="28">
      <t>キノウ</t>
    </rPh>
    <rPh sb="28" eb="30">
      <t>クンレン</t>
    </rPh>
    <rPh sb="31" eb="33">
      <t>ジッシ</t>
    </rPh>
    <phoneticPr fontId="3"/>
  </si>
  <si>
    <t>機能訓練指導員等は、各月における評価内容や目標の達成度合いについて、利用者等及び理学療法士等に報告・相談し、助言を得た上で、必要に応じて利用者又はその家族の意向を確認の上、利用者のＡＤＬやＩＡＤＬの改善状況を踏まえ目標や訓練内容を変更</t>
    <rPh sb="10" eb="12">
      <t>カクツキ</t>
    </rPh>
    <rPh sb="16" eb="18">
      <t>ヒョウカ</t>
    </rPh>
    <rPh sb="18" eb="20">
      <t>ナイヨウ</t>
    </rPh>
    <rPh sb="21" eb="23">
      <t>モクヒョウ</t>
    </rPh>
    <rPh sb="24" eb="26">
      <t>タッセイ</t>
    </rPh>
    <rPh sb="26" eb="28">
      <t>ドア</t>
    </rPh>
    <rPh sb="34" eb="37">
      <t>リヨウシャ</t>
    </rPh>
    <rPh sb="37" eb="38">
      <t>トウ</t>
    </rPh>
    <rPh sb="38" eb="39">
      <t>オヨ</t>
    </rPh>
    <rPh sb="40" eb="42">
      <t>リガク</t>
    </rPh>
    <rPh sb="42" eb="45">
      <t>リョウホウシ</t>
    </rPh>
    <rPh sb="45" eb="46">
      <t>トウ</t>
    </rPh>
    <rPh sb="47" eb="49">
      <t>ホウコク</t>
    </rPh>
    <rPh sb="50" eb="52">
      <t>ソウダン</t>
    </rPh>
    <rPh sb="54" eb="56">
      <t>ジョゲン</t>
    </rPh>
    <rPh sb="57" eb="58">
      <t>エ</t>
    </rPh>
    <rPh sb="59" eb="60">
      <t>ウエ</t>
    </rPh>
    <rPh sb="62" eb="64">
      <t>ヒツヨウ</t>
    </rPh>
    <rPh sb="65" eb="66">
      <t>オウ</t>
    </rPh>
    <rPh sb="68" eb="71">
      <t>リヨウシャ</t>
    </rPh>
    <rPh sb="71" eb="72">
      <t>マタ</t>
    </rPh>
    <rPh sb="75" eb="77">
      <t>カゾク</t>
    </rPh>
    <rPh sb="78" eb="80">
      <t>イコウ</t>
    </rPh>
    <rPh sb="81" eb="83">
      <t>カクニン</t>
    </rPh>
    <rPh sb="84" eb="85">
      <t>ウエ</t>
    </rPh>
    <rPh sb="86" eb="89">
      <t>リヨウシャ</t>
    </rPh>
    <rPh sb="107" eb="109">
      <t>モクヒョウ</t>
    </rPh>
    <rPh sb="110" eb="112">
      <t>クンレン</t>
    </rPh>
    <rPh sb="112" eb="114">
      <t>ナイヨウ</t>
    </rPh>
    <rPh sb="115" eb="117">
      <t>ヘンコウ</t>
    </rPh>
    <phoneticPr fontId="3"/>
  </si>
  <si>
    <t>理学療法士等は、機能訓練指導員等と共同で３月ごとに１回以上、個別機能訓練の進捗状況等について評価</t>
    <rPh sb="21" eb="22">
      <t>ツキ</t>
    </rPh>
    <rPh sb="26" eb="27">
      <t>カイ</t>
    </rPh>
    <rPh sb="27" eb="29">
      <t>イジョウ</t>
    </rPh>
    <rPh sb="30" eb="32">
      <t>コベツ</t>
    </rPh>
    <rPh sb="32" eb="34">
      <t>キノウ</t>
    </rPh>
    <rPh sb="34" eb="36">
      <t>クンレン</t>
    </rPh>
    <rPh sb="37" eb="39">
      <t>シンチョク</t>
    </rPh>
    <rPh sb="39" eb="41">
      <t>ジョウキョウ</t>
    </rPh>
    <rPh sb="41" eb="42">
      <t>トウ</t>
    </rPh>
    <rPh sb="46" eb="48">
      <t>ヒョウカ</t>
    </rPh>
    <phoneticPr fontId="3"/>
  </si>
  <si>
    <t>３月ごとに１回以上、利用者又はその家族に対し、個別機能訓練計画の内容（評価を含む。）や進捗状況等を説明</t>
    <rPh sb="10" eb="13">
      <t>リヨウシャ</t>
    </rPh>
    <rPh sb="13" eb="14">
      <t>マタ</t>
    </rPh>
    <rPh sb="17" eb="19">
      <t>カゾク</t>
    </rPh>
    <rPh sb="20" eb="21">
      <t>タイ</t>
    </rPh>
    <rPh sb="23" eb="25">
      <t>コベツ</t>
    </rPh>
    <rPh sb="25" eb="27">
      <t>キノウ</t>
    </rPh>
    <rPh sb="27" eb="29">
      <t>クンレン</t>
    </rPh>
    <rPh sb="29" eb="31">
      <t>ケイカク</t>
    </rPh>
    <rPh sb="32" eb="34">
      <t>ナイヨウ</t>
    </rPh>
    <rPh sb="35" eb="37">
      <t>ヒョウカ</t>
    </rPh>
    <rPh sb="38" eb="39">
      <t>フク</t>
    </rPh>
    <rPh sb="43" eb="45">
      <t>シンチョク</t>
    </rPh>
    <rPh sb="45" eb="47">
      <t>ジョウキョウ</t>
    </rPh>
    <rPh sb="47" eb="48">
      <t>トウ</t>
    </rPh>
    <rPh sb="49" eb="51">
      <t>セツメイ</t>
    </rPh>
    <phoneticPr fontId="3"/>
  </si>
  <si>
    <t>利用者等に対する説明をテレビ電話装置等を活用して行う場合、利用者又はその家族の同意を得ている</t>
    <rPh sb="0" eb="3">
      <t>リヨウシャ</t>
    </rPh>
    <rPh sb="3" eb="4">
      <t>トウ</t>
    </rPh>
    <rPh sb="5" eb="6">
      <t>タイ</t>
    </rPh>
    <rPh sb="8" eb="10">
      <t>セツメイ</t>
    </rPh>
    <rPh sb="14" eb="16">
      <t>デンワ</t>
    </rPh>
    <rPh sb="16" eb="18">
      <t>ソウチ</t>
    </rPh>
    <rPh sb="18" eb="19">
      <t>トウ</t>
    </rPh>
    <rPh sb="20" eb="22">
      <t>カツヨウ</t>
    </rPh>
    <rPh sb="24" eb="25">
      <t>オコナ</t>
    </rPh>
    <rPh sb="26" eb="28">
      <t>バアイ</t>
    </rPh>
    <rPh sb="29" eb="31">
      <t>リヨウ</t>
    </rPh>
    <rPh sb="31" eb="32">
      <t>シャ</t>
    </rPh>
    <rPh sb="32" eb="33">
      <t>マタ</t>
    </rPh>
    <rPh sb="36" eb="38">
      <t>カゾク</t>
    </rPh>
    <rPh sb="39" eb="41">
      <t>ドウイ</t>
    </rPh>
    <rPh sb="42" eb="43">
      <t>エ</t>
    </rPh>
    <phoneticPr fontId="3"/>
  </si>
  <si>
    <t>機能訓練に関する実施時間、訓練内容、担当者等の記録の保管、閲覧への対応</t>
    <phoneticPr fontId="3"/>
  </si>
  <si>
    <t>個別機能訓練を提供した初回の月に限り算定（理学療法士等の助言に基づき計画を見直した場合は再度算定可能）</t>
    <rPh sb="0" eb="2">
      <t>コベツ</t>
    </rPh>
    <rPh sb="2" eb="4">
      <t>キノウ</t>
    </rPh>
    <rPh sb="4" eb="6">
      <t>クンレン</t>
    </rPh>
    <rPh sb="7" eb="9">
      <t>テイキョウ</t>
    </rPh>
    <rPh sb="11" eb="13">
      <t>ショカイ</t>
    </rPh>
    <rPh sb="14" eb="15">
      <t>ツキ</t>
    </rPh>
    <rPh sb="16" eb="17">
      <t>カギ</t>
    </rPh>
    <rPh sb="18" eb="20">
      <t>サンテイ</t>
    </rPh>
    <rPh sb="21" eb="23">
      <t>リガク</t>
    </rPh>
    <rPh sb="23" eb="26">
      <t>リョウホウシ</t>
    </rPh>
    <rPh sb="26" eb="27">
      <t>トウ</t>
    </rPh>
    <rPh sb="28" eb="30">
      <t>ジョゲン</t>
    </rPh>
    <rPh sb="31" eb="32">
      <t>モト</t>
    </rPh>
    <rPh sb="34" eb="36">
      <t>ケイカク</t>
    </rPh>
    <rPh sb="37" eb="39">
      <t>ミナオ</t>
    </rPh>
    <rPh sb="41" eb="43">
      <t>バアイ</t>
    </rPh>
    <rPh sb="44" eb="46">
      <t>サイド</t>
    </rPh>
    <rPh sb="46" eb="48">
      <t>サンテイ</t>
    </rPh>
    <rPh sb="48" eb="50">
      <t>カノウ</t>
    </rPh>
    <phoneticPr fontId="3"/>
  </si>
  <si>
    <t>個別機能訓練加算の算定</t>
    <rPh sb="0" eb="2">
      <t>コベツ</t>
    </rPh>
    <rPh sb="2" eb="4">
      <t>キノウ</t>
    </rPh>
    <rPh sb="4" eb="6">
      <t>クンレン</t>
    </rPh>
    <rPh sb="6" eb="8">
      <t>カサン</t>
    </rPh>
    <rPh sb="9" eb="11">
      <t>サンテイ</t>
    </rPh>
    <phoneticPr fontId="3"/>
  </si>
  <si>
    <t>なし</t>
    <phoneticPr fontId="3"/>
  </si>
  <si>
    <t>生活機能向上連携加算（Ⅱ）</t>
    <rPh sb="0" eb="2">
      <t>セイカツ</t>
    </rPh>
    <rPh sb="2" eb="4">
      <t>キノウ</t>
    </rPh>
    <rPh sb="4" eb="6">
      <t>コウジョウ</t>
    </rPh>
    <rPh sb="6" eb="8">
      <t>レンケイ</t>
    </rPh>
    <rPh sb="8" eb="10">
      <t>カサン</t>
    </rPh>
    <phoneticPr fontId="3"/>
  </si>
  <si>
    <t>指定訪問リハビリテーション事業所、指定通所リハビリテーション事業所又はリハビリテーションを実施している医療提供施設の理学療法士等が、当該通所介護事業所を訪問し、機能訓練指導員等と共同して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6" eb="68">
      <t>トウガイ</t>
    </rPh>
    <rPh sb="68" eb="70">
      <t>ツウショ</t>
    </rPh>
    <rPh sb="70" eb="72">
      <t>カイゴ</t>
    </rPh>
    <rPh sb="72" eb="75">
      <t>ジギョウショ</t>
    </rPh>
    <rPh sb="76" eb="78">
      <t>ホウモン</t>
    </rPh>
    <rPh sb="80" eb="82">
      <t>キノウ</t>
    </rPh>
    <rPh sb="82" eb="84">
      <t>クンレン</t>
    </rPh>
    <rPh sb="84" eb="87">
      <t>シドウイン</t>
    </rPh>
    <rPh sb="87" eb="88">
      <t>トウ</t>
    </rPh>
    <rPh sb="89" eb="91">
      <t>キョウドウ</t>
    </rPh>
    <rPh sb="93" eb="96">
      <t>リヨウシャ</t>
    </rPh>
    <rPh sb="97" eb="99">
      <t>シンタイ</t>
    </rPh>
    <rPh sb="100" eb="102">
      <t>ジョウキョウ</t>
    </rPh>
    <rPh sb="102" eb="103">
      <t>トウ</t>
    </rPh>
    <rPh sb="104" eb="106">
      <t>ヒョウカ</t>
    </rPh>
    <rPh sb="106" eb="107">
      <t>オヨ</t>
    </rPh>
    <rPh sb="108" eb="110">
      <t>コベツ</t>
    </rPh>
    <rPh sb="110" eb="112">
      <t>キノウ</t>
    </rPh>
    <rPh sb="112" eb="114">
      <t>クンレン</t>
    </rPh>
    <rPh sb="114" eb="116">
      <t>ケイカク</t>
    </rPh>
    <rPh sb="117" eb="119">
      <t>サクセイ</t>
    </rPh>
    <rPh sb="120" eb="122">
      <t>ジッシ</t>
    </rPh>
    <phoneticPr fontId="3"/>
  </si>
  <si>
    <t>理学療法士等＝
理学療法士、作業療法士、言語聴覚士又は医師
機能訓練指導員等＝
機能訓練指導員、看護職員、介護職員、生活相談員その他の職種の者</t>
    <phoneticPr fontId="3"/>
  </si>
  <si>
    <t>個別機能訓練計画の作成に当たり、理学療法士等は機能訓練指導員等に対し、日常生活上の留意点、介護の工夫等に関する助言を実施</t>
    <rPh sb="0" eb="2">
      <t>コベツ</t>
    </rPh>
    <rPh sb="2" eb="4">
      <t>キノウ</t>
    </rPh>
    <rPh sb="4" eb="6">
      <t>クンレン</t>
    </rPh>
    <rPh sb="6" eb="8">
      <t>ケイカク</t>
    </rPh>
    <rPh sb="9" eb="11">
      <t>サクセイ</t>
    </rPh>
    <rPh sb="12" eb="13">
      <t>ア</t>
    </rPh>
    <rPh sb="16" eb="18">
      <t>リガク</t>
    </rPh>
    <rPh sb="18" eb="21">
      <t>リョウホウシ</t>
    </rPh>
    <rPh sb="21" eb="22">
      <t>トウ</t>
    </rPh>
    <rPh sb="23" eb="25">
      <t>キノウ</t>
    </rPh>
    <rPh sb="25" eb="27">
      <t>クンレン</t>
    </rPh>
    <rPh sb="27" eb="30">
      <t>シドウイン</t>
    </rPh>
    <rPh sb="30" eb="31">
      <t>トウ</t>
    </rPh>
    <rPh sb="32" eb="33">
      <t>タイ</t>
    </rPh>
    <rPh sb="35" eb="37">
      <t>ニチジョウ</t>
    </rPh>
    <rPh sb="37" eb="40">
      <t>セイカツジョウ</t>
    </rPh>
    <rPh sb="41" eb="44">
      <t>リュウイテン</t>
    </rPh>
    <rPh sb="45" eb="47">
      <t>カイゴ</t>
    </rPh>
    <rPh sb="48" eb="50">
      <t>クフウ</t>
    </rPh>
    <rPh sb="50" eb="51">
      <t>トウ</t>
    </rPh>
    <rPh sb="52" eb="53">
      <t>カン</t>
    </rPh>
    <rPh sb="55" eb="57">
      <t>ジョゲン</t>
    </rPh>
    <rPh sb="58" eb="60">
      <t>ジッシ</t>
    </rPh>
    <phoneticPr fontId="3"/>
  </si>
  <si>
    <t>理学療法士等は、３月ごとに１回以上通所介護事業所を訪問し、機能訓練指導員等と共同で個別機能訓練の進捗状況等について評価</t>
    <rPh sb="9" eb="10">
      <t>ツキ</t>
    </rPh>
    <rPh sb="14" eb="15">
      <t>カイ</t>
    </rPh>
    <rPh sb="15" eb="17">
      <t>イジョウ</t>
    </rPh>
    <rPh sb="17" eb="19">
      <t>ツウショ</t>
    </rPh>
    <rPh sb="19" eb="21">
      <t>カイゴ</t>
    </rPh>
    <rPh sb="21" eb="24">
      <t>ジギョウショ</t>
    </rPh>
    <rPh sb="25" eb="27">
      <t>ホウモン</t>
    </rPh>
    <rPh sb="29" eb="31">
      <t>キノウ</t>
    </rPh>
    <rPh sb="31" eb="33">
      <t>クンレン</t>
    </rPh>
    <rPh sb="33" eb="36">
      <t>シドウイン</t>
    </rPh>
    <rPh sb="36" eb="37">
      <t>トウ</t>
    </rPh>
    <rPh sb="38" eb="40">
      <t>キョウドウ</t>
    </rPh>
    <rPh sb="41" eb="43">
      <t>コベツ</t>
    </rPh>
    <rPh sb="43" eb="45">
      <t>キノウ</t>
    </rPh>
    <rPh sb="45" eb="47">
      <t>クンレン</t>
    </rPh>
    <rPh sb="48" eb="50">
      <t>シンチョク</t>
    </rPh>
    <rPh sb="50" eb="52">
      <t>ジョウキョウ</t>
    </rPh>
    <rPh sb="52" eb="53">
      <t>トウ</t>
    </rPh>
    <rPh sb="57" eb="59">
      <t>ヒョウカ</t>
    </rPh>
    <phoneticPr fontId="3"/>
  </si>
  <si>
    <t>機能訓練指導員等が、３月ごとに１回以上利用者又はその家族に対し、個別機能訓練計画の内容（評価を含む。）や進捗状況等を説明、記録。必要により訓練内容見直し</t>
    <rPh sb="19" eb="22">
      <t>リヨウシャ</t>
    </rPh>
    <rPh sb="22" eb="23">
      <t>マタ</t>
    </rPh>
    <rPh sb="26" eb="28">
      <t>カゾク</t>
    </rPh>
    <rPh sb="29" eb="30">
      <t>タイ</t>
    </rPh>
    <rPh sb="32" eb="40">
      <t>コベツキノウクンレンケイカク</t>
    </rPh>
    <rPh sb="41" eb="43">
      <t>ナイヨウ</t>
    </rPh>
    <rPh sb="44" eb="46">
      <t>ヒョウカ</t>
    </rPh>
    <rPh sb="47" eb="48">
      <t>フク</t>
    </rPh>
    <rPh sb="52" eb="54">
      <t>シンチョク</t>
    </rPh>
    <rPh sb="54" eb="56">
      <t>ジョウキョウ</t>
    </rPh>
    <rPh sb="56" eb="57">
      <t>トウ</t>
    </rPh>
    <rPh sb="58" eb="60">
      <t>セツメイ</t>
    </rPh>
    <rPh sb="61" eb="63">
      <t>キロク</t>
    </rPh>
    <rPh sb="64" eb="66">
      <t>ヒツヨウ</t>
    </rPh>
    <rPh sb="69" eb="71">
      <t>クンレン</t>
    </rPh>
    <rPh sb="71" eb="73">
      <t>ナイヨウ</t>
    </rPh>
    <rPh sb="73" eb="75">
      <t>ミナオ</t>
    </rPh>
    <phoneticPr fontId="3"/>
  </si>
  <si>
    <t>個別機能訓練加算を算定している場合は１月につき100単位の加算</t>
    <rPh sb="0" eb="2">
      <t>コベツ</t>
    </rPh>
    <rPh sb="2" eb="4">
      <t>キノウ</t>
    </rPh>
    <rPh sb="4" eb="6">
      <t>クンレン</t>
    </rPh>
    <rPh sb="6" eb="8">
      <t>カサン</t>
    </rPh>
    <rPh sb="9" eb="11">
      <t>サンテイ</t>
    </rPh>
    <rPh sb="15" eb="17">
      <t>バアイ</t>
    </rPh>
    <rPh sb="19" eb="20">
      <t>ツキ</t>
    </rPh>
    <rPh sb="26" eb="28">
      <t>タンイ</t>
    </rPh>
    <rPh sb="29" eb="31">
      <t>カサン</t>
    </rPh>
    <phoneticPr fontId="3"/>
  </si>
  <si>
    <t>個別機能訓練加算（Ⅰ）（イ）</t>
    <rPh sb="0" eb="2">
      <t>コベツ</t>
    </rPh>
    <rPh sb="2" eb="4">
      <t>キノウ</t>
    </rPh>
    <rPh sb="4" eb="6">
      <t>クンレン</t>
    </rPh>
    <rPh sb="6" eb="8">
      <t>カサン</t>
    </rPh>
    <phoneticPr fontId="3"/>
  </si>
  <si>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メイ</t>
    </rPh>
    <rPh sb="26" eb="28">
      <t>イジョウ</t>
    </rPh>
    <rPh sb="28" eb="30">
      <t>ハイチ</t>
    </rPh>
    <phoneticPr fontId="3"/>
  </si>
  <si>
    <t>配置</t>
    <rPh sb="0" eb="2">
      <t>ハイチ</t>
    </rPh>
    <phoneticPr fontId="3"/>
  </si>
  <si>
    <t>機能訓練指導員等が共同して、利用者ごとに個別機能訓練計画（目標、訓練項目、訓練実施時間、訓練実施回数等の内容）を作成し、理学療法士等が計画的に機能訓練を実施</t>
    <rPh sb="0" eb="2">
      <t>キノウ</t>
    </rPh>
    <rPh sb="2" eb="4">
      <t>クンレン</t>
    </rPh>
    <rPh sb="4" eb="7">
      <t>シドウイン</t>
    </rPh>
    <rPh sb="7" eb="8">
      <t>トウ</t>
    </rPh>
    <rPh sb="9" eb="11">
      <t>キョウドウ</t>
    </rPh>
    <rPh sb="14" eb="17">
      <t>リヨウシャ</t>
    </rPh>
    <rPh sb="20" eb="22">
      <t>コベツ</t>
    </rPh>
    <rPh sb="22" eb="24">
      <t>キノウ</t>
    </rPh>
    <rPh sb="24" eb="26">
      <t>クンレン</t>
    </rPh>
    <rPh sb="26" eb="28">
      <t>ケイカク</t>
    </rPh>
    <rPh sb="29" eb="31">
      <t>モクヒョウ</t>
    </rPh>
    <rPh sb="32" eb="34">
      <t>クンレン</t>
    </rPh>
    <rPh sb="34" eb="36">
      <t>コウモク</t>
    </rPh>
    <rPh sb="37" eb="39">
      <t>クンレン</t>
    </rPh>
    <rPh sb="39" eb="41">
      <t>ジッシ</t>
    </rPh>
    <rPh sb="41" eb="43">
      <t>ジカン</t>
    </rPh>
    <rPh sb="44" eb="46">
      <t>クンレン</t>
    </rPh>
    <rPh sb="46" eb="48">
      <t>ジッシ</t>
    </rPh>
    <rPh sb="48" eb="50">
      <t>カイスウ</t>
    </rPh>
    <rPh sb="50" eb="51">
      <t>トウ</t>
    </rPh>
    <rPh sb="52" eb="54">
      <t>ナイヨウ</t>
    </rPh>
    <rPh sb="56" eb="58">
      <t>サクセイ</t>
    </rPh>
    <rPh sb="60" eb="62">
      <t>リガク</t>
    </rPh>
    <rPh sb="62" eb="65">
      <t>リョウホウシ</t>
    </rPh>
    <rPh sb="65" eb="66">
      <t>トウ</t>
    </rPh>
    <rPh sb="67" eb="70">
      <t>ケイカクテキ</t>
    </rPh>
    <rPh sb="71" eb="73">
      <t>キノウ</t>
    </rPh>
    <rPh sb="73" eb="75">
      <t>クンレン</t>
    </rPh>
    <rPh sb="76" eb="78">
      <t>ジッシ</t>
    </rPh>
    <phoneticPr fontId="3"/>
  </si>
  <si>
    <t xml:space="preserve">
機能訓練指導員の職務に従事する理学療法士等＝
理学療法士、作業療法士、言語聴覚士、看護職員、柔道整復師、あん摩マッサージ指圧師、はり師又はきゅう師
機能訓練指導員等＝
機能訓練指導員、看護職員、介護職員、生活相談員その他の職種の者</t>
    <phoneticPr fontId="3"/>
  </si>
  <si>
    <t>複数の種類の機能訓練の項目を準備し、項目の選択に当たっては利用者の生活意欲が増進されるよう援助し、利用者の選択に基づき、心身の状況に応じた機能訓練を適切に実施</t>
    <rPh sb="0" eb="2">
      <t>フクスウ</t>
    </rPh>
    <rPh sb="3" eb="5">
      <t>シュルイ</t>
    </rPh>
    <rPh sb="6" eb="8">
      <t>キノウ</t>
    </rPh>
    <rPh sb="8" eb="10">
      <t>クンレン</t>
    </rPh>
    <rPh sb="11" eb="13">
      <t>コウモク</t>
    </rPh>
    <rPh sb="14" eb="16">
      <t>ジュンビ</t>
    </rPh>
    <rPh sb="18" eb="20">
      <t>コウモク</t>
    </rPh>
    <rPh sb="21" eb="23">
      <t>センタク</t>
    </rPh>
    <rPh sb="24" eb="25">
      <t>ア</t>
    </rPh>
    <rPh sb="29" eb="32">
      <t>リヨウシャ</t>
    </rPh>
    <rPh sb="33" eb="35">
      <t>セイカツ</t>
    </rPh>
    <rPh sb="35" eb="37">
      <t>イヨク</t>
    </rPh>
    <rPh sb="38" eb="40">
      <t>ゾウシン</t>
    </rPh>
    <rPh sb="45" eb="47">
      <t>エンジョ</t>
    </rPh>
    <rPh sb="49" eb="52">
      <t>リヨウシャ</t>
    </rPh>
    <rPh sb="53" eb="55">
      <t>センタク</t>
    </rPh>
    <rPh sb="56" eb="57">
      <t>モト</t>
    </rPh>
    <rPh sb="60" eb="62">
      <t>シンシン</t>
    </rPh>
    <rPh sb="63" eb="65">
      <t>ジョウキョウ</t>
    </rPh>
    <rPh sb="66" eb="67">
      <t>オウ</t>
    </rPh>
    <rPh sb="69" eb="71">
      <t>キノウ</t>
    </rPh>
    <rPh sb="71" eb="73">
      <t>クンレン</t>
    </rPh>
    <rPh sb="74" eb="76">
      <t>テキセツ</t>
    </rPh>
    <rPh sb="77" eb="79">
      <t>ジッシ</t>
    </rPh>
    <phoneticPr fontId="3"/>
  </si>
  <si>
    <t>訓練開始後３月ごとに１回以上、利用者の居宅を訪問し、生活状況を確認</t>
    <rPh sb="0" eb="2">
      <t>クンレン</t>
    </rPh>
    <rPh sb="2" eb="5">
      <t>カイシゴ</t>
    </rPh>
    <rPh sb="6" eb="7">
      <t>ツキ</t>
    </rPh>
    <rPh sb="11" eb="12">
      <t>カイ</t>
    </rPh>
    <rPh sb="12" eb="14">
      <t>イジョウ</t>
    </rPh>
    <rPh sb="15" eb="18">
      <t>リヨウシャ</t>
    </rPh>
    <rPh sb="19" eb="21">
      <t>キョタク</t>
    </rPh>
    <rPh sb="22" eb="24">
      <t>ホウモン</t>
    </rPh>
    <rPh sb="26" eb="28">
      <t>セイカツ</t>
    </rPh>
    <rPh sb="28" eb="30">
      <t>ジョウキョウ</t>
    </rPh>
    <rPh sb="31" eb="33">
      <t>カクニン</t>
    </rPh>
    <phoneticPr fontId="3"/>
  </si>
  <si>
    <t>訓練開始後３月ごとに１回以上、利用者又はその家族に対して、計画の進捗状況等を説明し、記録。必要に応じて計画の見直し等を実施</t>
    <rPh sb="0" eb="2">
      <t>クンレン</t>
    </rPh>
    <rPh sb="2" eb="5">
      <t>カイシゴ</t>
    </rPh>
    <rPh sb="6" eb="7">
      <t>ツキ</t>
    </rPh>
    <rPh sb="11" eb="12">
      <t>カイ</t>
    </rPh>
    <rPh sb="12" eb="14">
      <t>イジョウ</t>
    </rPh>
    <rPh sb="15" eb="18">
      <t>リヨウシャ</t>
    </rPh>
    <rPh sb="18" eb="19">
      <t>マタ</t>
    </rPh>
    <rPh sb="22" eb="24">
      <t>カゾク</t>
    </rPh>
    <rPh sb="25" eb="26">
      <t>タイ</t>
    </rPh>
    <rPh sb="29" eb="31">
      <t>ケイカク</t>
    </rPh>
    <rPh sb="32" eb="34">
      <t>シンチョク</t>
    </rPh>
    <rPh sb="34" eb="36">
      <t>ジョウキョウ</t>
    </rPh>
    <rPh sb="36" eb="37">
      <t>トウ</t>
    </rPh>
    <rPh sb="38" eb="40">
      <t>セツメイ</t>
    </rPh>
    <rPh sb="42" eb="44">
      <t>キロク</t>
    </rPh>
    <rPh sb="45" eb="47">
      <t>ヒツヨウ</t>
    </rPh>
    <rPh sb="48" eb="49">
      <t>オウ</t>
    </rPh>
    <rPh sb="51" eb="53">
      <t>ケイカク</t>
    </rPh>
    <rPh sb="54" eb="56">
      <t>ミナオ</t>
    </rPh>
    <rPh sb="57" eb="58">
      <t>トウ</t>
    </rPh>
    <rPh sb="59" eb="61">
      <t>ジッシ</t>
    </rPh>
    <phoneticPr fontId="3"/>
  </si>
  <si>
    <t>定員、人員基準に適合</t>
    <rPh sb="0" eb="2">
      <t>テイイン</t>
    </rPh>
    <rPh sb="3" eb="5">
      <t>ジンイン</t>
    </rPh>
    <rPh sb="5" eb="7">
      <t>キジュン</t>
    </rPh>
    <rPh sb="8" eb="10">
      <t>テキゴウ</t>
    </rPh>
    <phoneticPr fontId="3"/>
  </si>
  <si>
    <t>個別機能訓練加算（Ⅰ）（ロ）を算定していない</t>
    <rPh sb="0" eb="2">
      <t>コベツ</t>
    </rPh>
    <rPh sb="2" eb="4">
      <t>キノウ</t>
    </rPh>
    <rPh sb="4" eb="6">
      <t>クンレン</t>
    </rPh>
    <rPh sb="6" eb="8">
      <t>カサン</t>
    </rPh>
    <rPh sb="15" eb="17">
      <t>サンテイ</t>
    </rPh>
    <phoneticPr fontId="3"/>
  </si>
  <si>
    <t>個別機能訓練加算（Ⅰ）（ロ）</t>
    <rPh sb="0" eb="2">
      <t>コベツ</t>
    </rPh>
    <rPh sb="2" eb="4">
      <t>キノウ</t>
    </rPh>
    <rPh sb="4" eb="6">
      <t>クンレン</t>
    </rPh>
    <rPh sb="6" eb="8">
      <t>カサン</t>
    </rPh>
    <phoneticPr fontId="3"/>
  </si>
  <si>
    <t>上記で配置した理学療法士等に加えて、専ら機能訓練指導員の職務に従事する理学療法士等を指定通所介護を行う時間帯を通じて１名以上配置</t>
    <rPh sb="0" eb="2">
      <t>ジョウキ</t>
    </rPh>
    <rPh sb="3" eb="5">
      <t>ハイチ</t>
    </rPh>
    <rPh sb="7" eb="9">
      <t>リガク</t>
    </rPh>
    <rPh sb="9" eb="12">
      <t>リョウホウシ</t>
    </rPh>
    <rPh sb="12" eb="13">
      <t>トウ</t>
    </rPh>
    <rPh sb="14" eb="15">
      <t>クワ</t>
    </rPh>
    <rPh sb="18" eb="19">
      <t>モッパ</t>
    </rPh>
    <rPh sb="20" eb="22">
      <t>キノウ</t>
    </rPh>
    <rPh sb="22" eb="24">
      <t>クンレン</t>
    </rPh>
    <rPh sb="24" eb="27">
      <t>シドウイン</t>
    </rPh>
    <rPh sb="28" eb="30">
      <t>ショクム</t>
    </rPh>
    <rPh sb="31" eb="33">
      <t>ジュウジ</t>
    </rPh>
    <rPh sb="35" eb="37">
      <t>リガク</t>
    </rPh>
    <rPh sb="37" eb="40">
      <t>リョウホウシ</t>
    </rPh>
    <rPh sb="40" eb="41">
      <t>トウ</t>
    </rPh>
    <rPh sb="42" eb="44">
      <t>シテイ</t>
    </rPh>
    <rPh sb="44" eb="46">
      <t>ツウショ</t>
    </rPh>
    <rPh sb="46" eb="48">
      <t>カイゴ</t>
    </rPh>
    <rPh sb="49" eb="50">
      <t>オコナ</t>
    </rPh>
    <rPh sb="51" eb="54">
      <t>ジカンタイ</t>
    </rPh>
    <rPh sb="55" eb="56">
      <t>ツウ</t>
    </rPh>
    <rPh sb="59" eb="60">
      <t>メイ</t>
    </rPh>
    <rPh sb="60" eb="62">
      <t>イジョウ</t>
    </rPh>
    <rPh sb="62" eb="64">
      <t>ハイチ</t>
    </rPh>
    <phoneticPr fontId="3"/>
  </si>
  <si>
    <t xml:space="preserve">
機能訓練指導員の職務に従事する理学療法士等＝
理学療法士、作業療法士、言語聴覚士、看護職員、柔道整復師、あん摩マッサージ指圧師、はり師又はきゅう師
機能訓練指導員等＝
機能訓練指導員、看護職員、介護職員、生活相談員その他の職種の者</t>
    <phoneticPr fontId="3"/>
  </si>
  <si>
    <t>訓練開始後３月ごとに１回以上、利用者又はその家族に対して、計画の進捗状況等を説明し、記録。必要に応じて計画の見直し等を実施</t>
    <rPh sb="0" eb="2">
      <t>クンレン</t>
    </rPh>
    <rPh sb="2" eb="5">
      <t>カイシゴ</t>
    </rPh>
    <rPh sb="6" eb="7">
      <t>ツキ</t>
    </rPh>
    <rPh sb="11" eb="12">
      <t>カイ</t>
    </rPh>
    <rPh sb="12" eb="14">
      <t>イジョウ</t>
    </rPh>
    <rPh sb="15" eb="18">
      <t>リヨウシャ</t>
    </rPh>
    <rPh sb="18" eb="19">
      <t>マタ</t>
    </rPh>
    <rPh sb="22" eb="24">
      <t>カゾク</t>
    </rPh>
    <rPh sb="25" eb="26">
      <t>タイ</t>
    </rPh>
    <rPh sb="29" eb="31">
      <t>ケイカク</t>
    </rPh>
    <rPh sb="32" eb="34">
      <t>シンチョク</t>
    </rPh>
    <rPh sb="34" eb="36">
      <t>ジョウキョウ</t>
    </rPh>
    <rPh sb="36" eb="37">
      <t>トウ</t>
    </rPh>
    <rPh sb="38" eb="40">
      <t>セツメイ</t>
    </rPh>
    <rPh sb="45" eb="47">
      <t>ヒツヨウ</t>
    </rPh>
    <rPh sb="48" eb="49">
      <t>オウ</t>
    </rPh>
    <rPh sb="51" eb="53">
      <t>ケイカク</t>
    </rPh>
    <rPh sb="54" eb="56">
      <t>ミナオ</t>
    </rPh>
    <rPh sb="57" eb="58">
      <t>トウ</t>
    </rPh>
    <rPh sb="59" eb="61">
      <t>ジッシ</t>
    </rPh>
    <phoneticPr fontId="3"/>
  </si>
  <si>
    <t>個別機能訓練加算（Ⅰ）（イ）を算定していない。</t>
    <rPh sb="0" eb="2">
      <t>コベツ</t>
    </rPh>
    <rPh sb="2" eb="4">
      <t>キノウ</t>
    </rPh>
    <rPh sb="4" eb="6">
      <t>クンレン</t>
    </rPh>
    <rPh sb="6" eb="8">
      <t>カサン</t>
    </rPh>
    <rPh sb="15" eb="17">
      <t>サンテイ</t>
    </rPh>
    <phoneticPr fontId="3"/>
  </si>
  <si>
    <t>個別機能訓練加算（Ⅱ）　</t>
    <rPh sb="0" eb="2">
      <t>コベツ</t>
    </rPh>
    <rPh sb="2" eb="4">
      <t>キノウ</t>
    </rPh>
    <rPh sb="4" eb="6">
      <t>クンレン</t>
    </rPh>
    <rPh sb="6" eb="8">
      <t>カサン</t>
    </rPh>
    <phoneticPr fontId="3"/>
  </si>
  <si>
    <t>個別機能訓練加算（Ⅰ）（イ）又は個別機能訓練加算（Ⅰ）（ロ）のいずれかの基準に適合</t>
    <rPh sb="0" eb="2">
      <t>コベツ</t>
    </rPh>
    <rPh sb="2" eb="4">
      <t>キノウ</t>
    </rPh>
    <rPh sb="4" eb="6">
      <t>クンレン</t>
    </rPh>
    <rPh sb="6" eb="8">
      <t>カサン</t>
    </rPh>
    <rPh sb="14" eb="15">
      <t>マタ</t>
    </rPh>
    <rPh sb="16" eb="18">
      <t>コベツ</t>
    </rPh>
    <rPh sb="18" eb="20">
      <t>キノウ</t>
    </rPh>
    <rPh sb="20" eb="22">
      <t>クンレン</t>
    </rPh>
    <rPh sb="22" eb="24">
      <t>カサン</t>
    </rPh>
    <rPh sb="36" eb="38">
      <t>キジュン</t>
    </rPh>
    <rPh sb="39" eb="41">
      <t>テキゴウ</t>
    </rPh>
    <phoneticPr fontId="3"/>
  </si>
  <si>
    <t>適合</t>
    <rPh sb="0" eb="2">
      <t>テキゴウ</t>
    </rPh>
    <phoneticPr fontId="3"/>
  </si>
  <si>
    <t>利用者ごとの個別機能訓練計画書の内容等の情報をＬＩＦＥを用いて厚生労働省に提出し、機能訓練の実施に当たって、必要な情報を活用している</t>
    <rPh sb="0" eb="3">
      <t>リヨウシャ</t>
    </rPh>
    <rPh sb="6" eb="8">
      <t>コベツ</t>
    </rPh>
    <rPh sb="8" eb="10">
      <t>キノウ</t>
    </rPh>
    <rPh sb="10" eb="12">
      <t>クンレン</t>
    </rPh>
    <rPh sb="12" eb="15">
      <t>ケイカクショ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ヒツヨウ</t>
    </rPh>
    <rPh sb="57" eb="59">
      <t>ジョウホウ</t>
    </rPh>
    <rPh sb="60" eb="62">
      <t>カツヨウ</t>
    </rPh>
    <phoneticPr fontId="3"/>
  </si>
  <si>
    <t>ＡＤＬ維持等加算（Ⅰ）</t>
    <rPh sb="3" eb="5">
      <t>イジ</t>
    </rPh>
    <rPh sb="5" eb="6">
      <t>トウ</t>
    </rPh>
    <rPh sb="6" eb="8">
      <t>カサン</t>
    </rPh>
    <phoneticPr fontId="3"/>
  </si>
  <si>
    <t>評価対象者（利用期間が６月を超える者）の総数が10人以上</t>
    <rPh sb="0" eb="2">
      <t>ヒョウカ</t>
    </rPh>
    <rPh sb="2" eb="5">
      <t>タイショウシャ</t>
    </rPh>
    <rPh sb="6" eb="8">
      <t>リヨウ</t>
    </rPh>
    <rPh sb="8" eb="10">
      <t>キカン</t>
    </rPh>
    <rPh sb="12" eb="13">
      <t>ツキ</t>
    </rPh>
    <rPh sb="14" eb="15">
      <t>コ</t>
    </rPh>
    <rPh sb="17" eb="18">
      <t>モノ</t>
    </rPh>
    <rPh sb="20" eb="22">
      <t>ソウスウ</t>
    </rPh>
    <rPh sb="25" eb="26">
      <t>ニン</t>
    </rPh>
    <rPh sb="26" eb="28">
      <t>イジョウ</t>
    </rPh>
    <phoneticPr fontId="3"/>
  </si>
  <si>
    <t>評価対象者全員について、評価対象利用開始月と、当該月から起算して６月目において機能訓練指導員がＡＤＬを評価し、その評価に基づく値（ＡＤＬ値）を測定し、測定日が属する月ごとに測定結果をＬＩＦＥを用いて厚生労働省に提出</t>
    <rPh sb="0" eb="2">
      <t>ヒョウカ</t>
    </rPh>
    <rPh sb="2" eb="5">
      <t>タイショウシャ</t>
    </rPh>
    <rPh sb="5" eb="7">
      <t>ゼンイン</t>
    </rPh>
    <rPh sb="12" eb="14">
      <t>ヒョウカ</t>
    </rPh>
    <rPh sb="14" eb="16">
      <t>タイショウ</t>
    </rPh>
    <rPh sb="16" eb="18">
      <t>リヨウ</t>
    </rPh>
    <rPh sb="18" eb="20">
      <t>カイシ</t>
    </rPh>
    <rPh sb="20" eb="21">
      <t>ツキ</t>
    </rPh>
    <rPh sb="23" eb="25">
      <t>トウガイ</t>
    </rPh>
    <rPh sb="25" eb="26">
      <t>ツキ</t>
    </rPh>
    <rPh sb="28" eb="30">
      <t>キサン</t>
    </rPh>
    <rPh sb="33" eb="34">
      <t>ツキ</t>
    </rPh>
    <rPh sb="34" eb="35">
      <t>メ</t>
    </rPh>
    <rPh sb="39" eb="41">
      <t>キノウ</t>
    </rPh>
    <rPh sb="41" eb="43">
      <t>クンレン</t>
    </rPh>
    <rPh sb="43" eb="46">
      <t>シドウイン</t>
    </rPh>
    <rPh sb="96" eb="97">
      <t>モチ</t>
    </rPh>
    <phoneticPr fontId="3"/>
  </si>
  <si>
    <t>ＡＤＬ利得を測定し、ＡＤＬ利得の多い順に、上位100分の10に相当する利用者と下位100分の10に相当する利用者を除く利用者のＡＤＬ利得の平均値が１以上</t>
    <rPh sb="3" eb="5">
      <t>リトク</t>
    </rPh>
    <rPh sb="6" eb="8">
      <t>ソクテイ</t>
    </rPh>
    <rPh sb="13" eb="15">
      <t>リトク</t>
    </rPh>
    <rPh sb="16" eb="17">
      <t>オオ</t>
    </rPh>
    <rPh sb="18" eb="19">
      <t>ジュン</t>
    </rPh>
    <rPh sb="21" eb="23">
      <t>ジョウイ</t>
    </rPh>
    <rPh sb="26" eb="27">
      <t>ブン</t>
    </rPh>
    <rPh sb="31" eb="33">
      <t>ソウトウ</t>
    </rPh>
    <rPh sb="35" eb="38">
      <t>リヨウシャ</t>
    </rPh>
    <rPh sb="39" eb="41">
      <t>カイ</t>
    </rPh>
    <rPh sb="44" eb="45">
      <t>ブン</t>
    </rPh>
    <rPh sb="49" eb="51">
      <t>ソウトウ</t>
    </rPh>
    <rPh sb="53" eb="56">
      <t>リヨウシャ</t>
    </rPh>
    <rPh sb="57" eb="58">
      <t>ノゾ</t>
    </rPh>
    <rPh sb="59" eb="62">
      <t>リヨウシャ</t>
    </rPh>
    <rPh sb="66" eb="68">
      <t>リトク</t>
    </rPh>
    <rPh sb="69" eb="72">
      <t>ヘイキンチ</t>
    </rPh>
    <rPh sb="74" eb="76">
      <t>イジョウ</t>
    </rPh>
    <phoneticPr fontId="3"/>
  </si>
  <si>
    <t>ＡＤＬ維持等加算（Ⅱ）</t>
    <rPh sb="3" eb="5">
      <t>イジ</t>
    </rPh>
    <rPh sb="5" eb="6">
      <t>トウ</t>
    </rPh>
    <rPh sb="6" eb="8">
      <t>カサン</t>
    </rPh>
    <phoneticPr fontId="3"/>
  </si>
  <si>
    <t>評価対象者全員について、評価対象利用開始月と、当該月の翌月から起算して６月目においてＡＤＬを評価し、その評価に基づく値（ＡＤＬ値）を測定し、測定日が属する月ごとに測定結果をＬＩＦＥを用いて厚生労働省に提出</t>
    <rPh sb="0" eb="2">
      <t>ヒョウカ</t>
    </rPh>
    <rPh sb="2" eb="5">
      <t>タイショウシャ</t>
    </rPh>
    <rPh sb="5" eb="7">
      <t>ゼンイン</t>
    </rPh>
    <rPh sb="12" eb="14">
      <t>ヒョウカ</t>
    </rPh>
    <rPh sb="14" eb="16">
      <t>タイショウ</t>
    </rPh>
    <rPh sb="16" eb="18">
      <t>リヨウ</t>
    </rPh>
    <rPh sb="18" eb="20">
      <t>カイシ</t>
    </rPh>
    <rPh sb="20" eb="21">
      <t>ツキ</t>
    </rPh>
    <rPh sb="23" eb="25">
      <t>トウガイ</t>
    </rPh>
    <rPh sb="25" eb="26">
      <t>ツキ</t>
    </rPh>
    <rPh sb="27" eb="29">
      <t>ヨクゲツ</t>
    </rPh>
    <rPh sb="31" eb="33">
      <t>キサン</t>
    </rPh>
    <rPh sb="36" eb="38">
      <t>ツキメ</t>
    </rPh>
    <rPh sb="91" eb="92">
      <t>モチ</t>
    </rPh>
    <phoneticPr fontId="3"/>
  </si>
  <si>
    <t>認知症加算</t>
    <rPh sb="0" eb="3">
      <t>ニンチショウ</t>
    </rPh>
    <rPh sb="3" eb="5">
      <t>カサン</t>
    </rPh>
    <phoneticPr fontId="3"/>
  </si>
  <si>
    <t>通所介護を行う時間帯を通じて、専ら通所介護の提供に当たる認知症介護に係る専門的な研修、認知症介護に係る専門的な研修又は認知症介護に係る実践的な研修等を修了した者を１名以上配置</t>
    <rPh sb="0" eb="2">
      <t>ツウショ</t>
    </rPh>
    <rPh sb="2" eb="4">
      <t>カイゴ</t>
    </rPh>
    <rPh sb="5" eb="6">
      <t>オコナ</t>
    </rPh>
    <rPh sb="7" eb="10">
      <t>ジカンタイ</t>
    </rPh>
    <rPh sb="11" eb="12">
      <t>ツウ</t>
    </rPh>
    <rPh sb="15" eb="16">
      <t>モッパ</t>
    </rPh>
    <rPh sb="17" eb="19">
      <t>ツウショ</t>
    </rPh>
    <rPh sb="19" eb="21">
      <t>カイゴ</t>
    </rPh>
    <rPh sb="22" eb="24">
      <t>テイキョウ</t>
    </rPh>
    <rPh sb="25" eb="26">
      <t>ア</t>
    </rPh>
    <rPh sb="28" eb="31">
      <t>ニンチショウ</t>
    </rPh>
    <rPh sb="31" eb="33">
      <t>カイゴ</t>
    </rPh>
    <rPh sb="34" eb="35">
      <t>カカ</t>
    </rPh>
    <rPh sb="36" eb="39">
      <t>センモンテキ</t>
    </rPh>
    <rPh sb="40" eb="42">
      <t>ケンシュウ</t>
    </rPh>
    <rPh sb="43" eb="46">
      <t>ニンチショウ</t>
    </rPh>
    <rPh sb="46" eb="48">
      <t>カイゴ</t>
    </rPh>
    <rPh sb="49" eb="50">
      <t>カカ</t>
    </rPh>
    <rPh sb="51" eb="54">
      <t>センモンテキ</t>
    </rPh>
    <rPh sb="55" eb="57">
      <t>ケンシュウ</t>
    </rPh>
    <rPh sb="57" eb="58">
      <t>マタ</t>
    </rPh>
    <rPh sb="59" eb="62">
      <t>ニンチショウ</t>
    </rPh>
    <rPh sb="62" eb="64">
      <t>カイゴ</t>
    </rPh>
    <rPh sb="65" eb="66">
      <t>カカ</t>
    </rPh>
    <rPh sb="67" eb="70">
      <t>ジッセンテキ</t>
    </rPh>
    <rPh sb="71" eb="73">
      <t>ケンシュウ</t>
    </rPh>
    <rPh sb="73" eb="74">
      <t>トウ</t>
    </rPh>
    <rPh sb="75" eb="77">
      <t>シュウリョウ</t>
    </rPh>
    <rPh sb="79" eb="80">
      <t>モノ</t>
    </rPh>
    <rPh sb="82" eb="83">
      <t>メイ</t>
    </rPh>
    <rPh sb="83" eb="85">
      <t>イジョウ</t>
    </rPh>
    <rPh sb="85" eb="87">
      <t>ハイチ</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</si>
  <si>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</si>
  <si>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3"/>
  </si>
  <si>
    <t>利用者の特性やニーズに応じた適切な通所介護の提供の実施</t>
    <rPh sb="0" eb="3">
      <t>リヨウシャ</t>
    </rPh>
    <rPh sb="4" eb="6">
      <t>トクセイ</t>
    </rPh>
    <rPh sb="11" eb="12">
      <t>オウ</t>
    </rPh>
    <rPh sb="14" eb="16">
      <t>テキセツ</t>
    </rPh>
    <rPh sb="17" eb="19">
      <t>ツウショ</t>
    </rPh>
    <rPh sb="19" eb="21">
      <t>カイゴ</t>
    </rPh>
    <rPh sb="22" eb="24">
      <t>テイキョウ</t>
    </rPh>
    <rPh sb="25" eb="27">
      <t>ジッシ</t>
    </rPh>
    <phoneticPr fontId="3"/>
  </si>
  <si>
    <t>該当</t>
    <phoneticPr fontId="3"/>
  </si>
  <si>
    <t>認知症加算を算定していない</t>
    <rPh sb="0" eb="3">
      <t>ニンチショウ</t>
    </rPh>
    <rPh sb="3" eb="5">
      <t>カサン</t>
    </rPh>
    <rPh sb="6" eb="8">
      <t>サンテイ</t>
    </rPh>
    <phoneticPr fontId="3"/>
  </si>
  <si>
    <t>栄養アセスメント加算</t>
    <rPh sb="0" eb="2">
      <t>エイヨウ</t>
    </rPh>
    <rPh sb="8" eb="10">
      <t>カサン</t>
    </rPh>
    <phoneticPr fontId="3"/>
  </si>
  <si>
    <t>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0" eb="2">
      <t>トウガイ</t>
    </rPh>
    <rPh sb="2" eb="5">
      <t>ジギョウショ</t>
    </rPh>
    <rPh sb="6" eb="8">
      <t>ショクイン</t>
    </rPh>
    <rPh sb="12" eb="13">
      <t>マタ</t>
    </rPh>
    <rPh sb="14" eb="16">
      <t>ガイブ</t>
    </rPh>
    <rPh sb="17" eb="18">
      <t>ホカ</t>
    </rPh>
    <rPh sb="19" eb="21">
      <t>カイゴ</t>
    </rPh>
    <rPh sb="21" eb="24">
      <t>ジギョウショ</t>
    </rPh>
    <rPh sb="25" eb="27">
      <t>エイヨウ</t>
    </rPh>
    <rPh sb="33" eb="35">
      <t>カサン</t>
    </rPh>
    <rPh sb="36" eb="38">
      <t>タイショウ</t>
    </rPh>
    <rPh sb="38" eb="41">
      <t>ジギョウショ</t>
    </rPh>
    <rPh sb="42" eb="43">
      <t>カギ</t>
    </rPh>
    <rPh sb="47" eb="49">
      <t>イリョウ</t>
    </rPh>
    <rPh sb="49" eb="51">
      <t>キカン</t>
    </rPh>
    <rPh sb="52" eb="54">
      <t>カイゴ</t>
    </rPh>
    <rPh sb="54" eb="56">
      <t>ホケン</t>
    </rPh>
    <rPh sb="56" eb="58">
      <t>シセツ</t>
    </rPh>
    <rPh sb="59" eb="61">
      <t>エイヨウ</t>
    </rPh>
    <rPh sb="67" eb="69">
      <t>キョウカ</t>
    </rPh>
    <rPh sb="69" eb="71">
      <t>カサン</t>
    </rPh>
    <rPh sb="72" eb="74">
      <t>サンテイ</t>
    </rPh>
    <rPh sb="74" eb="76">
      <t>ヨウケン</t>
    </rPh>
    <rPh sb="79" eb="81">
      <t>キテイ</t>
    </rPh>
    <rPh sb="83" eb="85">
      <t>インスウ</t>
    </rPh>
    <rPh sb="86" eb="87">
      <t>コ</t>
    </rPh>
    <rPh sb="89" eb="91">
      <t>カンリ</t>
    </rPh>
    <rPh sb="91" eb="94">
      <t>エイヨウシ</t>
    </rPh>
    <rPh sb="95" eb="96">
      <t>オ</t>
    </rPh>
    <rPh sb="102" eb="103">
      <t>マタ</t>
    </rPh>
    <rPh sb="104" eb="106">
      <t>ジョウキン</t>
    </rPh>
    <rPh sb="107" eb="109">
      <t>カンリ</t>
    </rPh>
    <rPh sb="109" eb="112">
      <t>エイヨウシ</t>
    </rPh>
    <rPh sb="114" eb="115">
      <t>メイ</t>
    </rPh>
    <rPh sb="115" eb="117">
      <t>イジョウ</t>
    </rPh>
    <rPh sb="117" eb="119">
      <t>ハイチ</t>
    </rPh>
    <rPh sb="126" eb="127">
      <t>カギ</t>
    </rPh>
    <rPh sb="130" eb="131">
      <t>マタ</t>
    </rPh>
    <rPh sb="132" eb="134">
      <t>コウエキ</t>
    </rPh>
    <rPh sb="134" eb="136">
      <t>シャダン</t>
    </rPh>
    <rPh sb="136" eb="138">
      <t>ホウジン</t>
    </rPh>
    <rPh sb="138" eb="140">
      <t>ニホン</t>
    </rPh>
    <rPh sb="140" eb="143">
      <t>エイヨウシ</t>
    </rPh>
    <rPh sb="143" eb="144">
      <t>カイ</t>
    </rPh>
    <rPh sb="144" eb="145">
      <t>モ</t>
    </rPh>
    <rPh sb="148" eb="152">
      <t>トドウフケン</t>
    </rPh>
    <rPh sb="152" eb="155">
      <t>エイヨウシ</t>
    </rPh>
    <rPh sb="155" eb="156">
      <t>カイ</t>
    </rPh>
    <rPh sb="157" eb="159">
      <t>セッチ</t>
    </rPh>
    <rPh sb="161" eb="163">
      <t>ウンエイ</t>
    </rPh>
    <rPh sb="166" eb="168">
      <t>エイヨウ</t>
    </rPh>
    <rPh sb="181" eb="183">
      <t>レンケイ</t>
    </rPh>
    <rPh sb="187" eb="189">
      <t>カンリ</t>
    </rPh>
    <rPh sb="189" eb="192">
      <t>エイヨウシ</t>
    </rPh>
    <rPh sb="194" eb="195">
      <t>メイ</t>
    </rPh>
    <rPh sb="195" eb="197">
      <t>イジョウ</t>
    </rPh>
    <rPh sb="197" eb="199">
      <t>ハイチ</t>
    </rPh>
    <phoneticPr fontId="3"/>
  </si>
  <si>
    <t>栄養アセスメントを３月に１回以上次のイからニまでの手順で実施し、利用者の体重については１月ごとに測定</t>
    <rPh sb="0" eb="2">
      <t>エイヨウ</t>
    </rPh>
    <rPh sb="10" eb="11">
      <t>ツキ</t>
    </rPh>
    <rPh sb="13" eb="14">
      <t>カイ</t>
    </rPh>
    <rPh sb="14" eb="16">
      <t>イジョウ</t>
    </rPh>
    <rPh sb="16" eb="17">
      <t>ツギ</t>
    </rPh>
    <rPh sb="25" eb="27">
      <t>テジュン</t>
    </rPh>
    <rPh sb="28" eb="30">
      <t>ジッシ</t>
    </rPh>
    <rPh sb="32" eb="35">
      <t>リヨウシャ</t>
    </rPh>
    <rPh sb="36" eb="38">
      <t>タイジュウ</t>
    </rPh>
    <rPh sb="44" eb="45">
      <t>ツキ</t>
    </rPh>
    <rPh sb="48" eb="50">
      <t>ソクテイ</t>
    </rPh>
    <phoneticPr fontId="3"/>
  </si>
  <si>
    <t>管理栄養士等＝
管理栄養士、看護職員、介護職員、生活相談員その他の職種の者</t>
    <rPh sb="8" eb="10">
      <t>カンリ</t>
    </rPh>
    <rPh sb="31" eb="32">
      <t>タ</t>
    </rPh>
    <rPh sb="33" eb="35">
      <t>ショクシュ</t>
    </rPh>
    <rPh sb="36" eb="37">
      <t>モノ</t>
    </rPh>
    <phoneticPr fontId="3"/>
  </si>
  <si>
    <t>イ　利用者ごとの低栄養状態のリスクを、利用開始時に把握</t>
    <rPh sb="2" eb="5">
      <t>リヨウシャ</t>
    </rPh>
    <rPh sb="8" eb="9">
      <t>テイ</t>
    </rPh>
    <rPh sb="9" eb="11">
      <t>エイヨウ</t>
    </rPh>
    <rPh sb="11" eb="13">
      <t>ジョウタイ</t>
    </rPh>
    <rPh sb="19" eb="21">
      <t>リヨウ</t>
    </rPh>
    <rPh sb="21" eb="24">
      <t>カイシジ</t>
    </rPh>
    <rPh sb="25" eb="27">
      <t>ハアク</t>
    </rPh>
    <phoneticPr fontId="3"/>
  </si>
  <si>
    <t>ロ　管理栄養士等が共同して、利用者ごとの摂食・嚥下機能及び食形態にも配慮しつつ、解決すべき課題を把握</t>
    <rPh sb="2" eb="4">
      <t>カンリ</t>
    </rPh>
    <rPh sb="4" eb="7">
      <t>エイヨウシ</t>
    </rPh>
    <rPh sb="7" eb="8">
      <t>トウ</t>
    </rPh>
    <rPh sb="9" eb="11">
      <t>キョウドウ</t>
    </rPh>
    <rPh sb="20" eb="22">
      <t>セッショク</t>
    </rPh>
    <rPh sb="23" eb="25">
      <t>エンゲ</t>
    </rPh>
    <rPh sb="25" eb="27">
      <t>キノウ</t>
    </rPh>
    <rPh sb="27" eb="28">
      <t>オヨ</t>
    </rPh>
    <rPh sb="29" eb="30">
      <t>ショク</t>
    </rPh>
    <rPh sb="30" eb="32">
      <t>ケイタイ</t>
    </rPh>
    <rPh sb="34" eb="36">
      <t>ハイリョ</t>
    </rPh>
    <rPh sb="40" eb="42">
      <t>カイケツ</t>
    </rPh>
    <rPh sb="45" eb="47">
      <t>カダイ</t>
    </rPh>
    <rPh sb="48" eb="50">
      <t>ハアク</t>
    </rPh>
    <phoneticPr fontId="3"/>
  </si>
  <si>
    <t>ハ　イ及びロの結果を利用者や家族に説明し、必要に応じ解決すべき課題に応じた栄養食事相談、情報提供等を行う</t>
    <rPh sb="3" eb="4">
      <t>オヨ</t>
    </rPh>
    <rPh sb="7" eb="9">
      <t>ケッカ</t>
    </rPh>
    <rPh sb="10" eb="13">
      <t>リヨウシャ</t>
    </rPh>
    <rPh sb="14" eb="16">
      <t>カゾク</t>
    </rPh>
    <rPh sb="17" eb="19">
      <t>セツメイ</t>
    </rPh>
    <rPh sb="21" eb="23">
      <t>ヒツヨウ</t>
    </rPh>
    <rPh sb="24" eb="25">
      <t>オウ</t>
    </rPh>
    <rPh sb="26" eb="28">
      <t>カイケツ</t>
    </rPh>
    <rPh sb="31" eb="33">
      <t>カダイ</t>
    </rPh>
    <rPh sb="34" eb="35">
      <t>オウ</t>
    </rPh>
    <rPh sb="37" eb="39">
      <t>エイヨウ</t>
    </rPh>
    <rPh sb="39" eb="41">
      <t>ショクジ</t>
    </rPh>
    <rPh sb="41" eb="43">
      <t>ソウダン</t>
    </rPh>
    <rPh sb="44" eb="46">
      <t>ジョウホウ</t>
    </rPh>
    <rPh sb="46" eb="48">
      <t>テイキョウ</t>
    </rPh>
    <rPh sb="48" eb="49">
      <t>トウ</t>
    </rPh>
    <rPh sb="50" eb="51">
      <t>オコナ</t>
    </rPh>
    <phoneticPr fontId="3"/>
  </si>
  <si>
    <t>ニ　低栄養状態にある利用者又はそのおそれのある利用者については、介護支援専門員と情報共有を行い、栄養改善加算に係る栄養改善サービスの提供を検討するように依頼</t>
    <rPh sb="2" eb="5">
      <t>テイエイヨウ</t>
    </rPh>
    <rPh sb="5" eb="7">
      <t>ジョウタイ</t>
    </rPh>
    <rPh sb="10" eb="13">
      <t>リヨウシャ</t>
    </rPh>
    <rPh sb="13" eb="14">
      <t>マタ</t>
    </rPh>
    <rPh sb="23" eb="26">
      <t>リヨウシャ</t>
    </rPh>
    <rPh sb="32" eb="34">
      <t>カイゴ</t>
    </rPh>
    <rPh sb="34" eb="36">
      <t>シエン</t>
    </rPh>
    <rPh sb="36" eb="39">
      <t>センモンイン</t>
    </rPh>
    <rPh sb="40" eb="42">
      <t>ジョウホウ</t>
    </rPh>
    <rPh sb="42" eb="44">
      <t>キョウユウ</t>
    </rPh>
    <rPh sb="45" eb="46">
      <t>オコナ</t>
    </rPh>
    <rPh sb="48" eb="50">
      <t>エイヨウ</t>
    </rPh>
    <rPh sb="50" eb="52">
      <t>カイゼン</t>
    </rPh>
    <rPh sb="52" eb="54">
      <t>カサン</t>
    </rPh>
    <rPh sb="55" eb="56">
      <t>カカ</t>
    </rPh>
    <rPh sb="57" eb="59">
      <t>エイヨウ</t>
    </rPh>
    <rPh sb="59" eb="61">
      <t>カイゼン</t>
    </rPh>
    <rPh sb="66" eb="68">
      <t>テイキョウ</t>
    </rPh>
    <rPh sb="69" eb="71">
      <t>ケントウ</t>
    </rPh>
    <rPh sb="76" eb="78">
      <t>イライ</t>
    </rPh>
    <phoneticPr fontId="3"/>
  </si>
  <si>
    <t>利用者ごとの栄養状態等の情報をＬＩＦＥを用いて厚生労働省に提出し、栄養管理の実施に当たって、必要な情報を活用している</t>
    <rPh sb="0" eb="3">
      <t>リヨウシャ</t>
    </rPh>
    <rPh sb="6" eb="8">
      <t>エイヨウ</t>
    </rPh>
    <rPh sb="8" eb="10">
      <t>ジョウタイ</t>
    </rPh>
    <rPh sb="10" eb="11">
      <t>トウ</t>
    </rPh>
    <rPh sb="12" eb="14">
      <t>ジョウホウ</t>
    </rPh>
    <rPh sb="20" eb="21">
      <t>モチ</t>
    </rPh>
    <rPh sb="23" eb="25">
      <t>コウセイ</t>
    </rPh>
    <rPh sb="25" eb="28">
      <t>ロウドウショウ</t>
    </rPh>
    <rPh sb="29" eb="31">
      <t>テイシュツ</t>
    </rPh>
    <rPh sb="33" eb="35">
      <t>エイヨウ</t>
    </rPh>
    <rPh sb="35" eb="37">
      <t>カンリ</t>
    </rPh>
    <rPh sb="38" eb="40">
      <t>ジッシ</t>
    </rPh>
    <rPh sb="41" eb="42">
      <t>ア</t>
    </rPh>
    <rPh sb="46" eb="48">
      <t>ヒツヨウ</t>
    </rPh>
    <rPh sb="49" eb="51">
      <t>ジョウホウ</t>
    </rPh>
    <rPh sb="52" eb="54">
      <t>カツヨウ</t>
    </rPh>
    <phoneticPr fontId="3"/>
  </si>
  <si>
    <t>栄養改善加算</t>
    <rPh sb="0" eb="2">
      <t>エイヨウ</t>
    </rPh>
    <rPh sb="2" eb="4">
      <t>カイゼン</t>
    </rPh>
    <rPh sb="4" eb="6">
      <t>カサン</t>
    </rPh>
    <phoneticPr fontId="3"/>
  </si>
  <si>
    <t>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0" eb="2">
      <t>トウガイ</t>
    </rPh>
    <rPh sb="2" eb="5">
      <t>ジギョウショ</t>
    </rPh>
    <rPh sb="6" eb="8">
      <t>ショクイン</t>
    </rPh>
    <rPh sb="12" eb="13">
      <t>マタ</t>
    </rPh>
    <rPh sb="14" eb="16">
      <t>ガイブ</t>
    </rPh>
    <rPh sb="17" eb="18">
      <t>ホカ</t>
    </rPh>
    <rPh sb="19" eb="21">
      <t>カイゴ</t>
    </rPh>
    <rPh sb="21" eb="24">
      <t>ジギョウショ</t>
    </rPh>
    <rPh sb="25" eb="27">
      <t>エイヨウ</t>
    </rPh>
    <rPh sb="27" eb="29">
      <t>カイゼン</t>
    </rPh>
    <rPh sb="29" eb="31">
      <t>カサン</t>
    </rPh>
    <rPh sb="32" eb="34">
      <t>タイショウ</t>
    </rPh>
    <rPh sb="34" eb="37">
      <t>ジギョウショ</t>
    </rPh>
    <rPh sb="38" eb="39">
      <t>カギ</t>
    </rPh>
    <rPh sb="43" eb="45">
      <t>イリョウ</t>
    </rPh>
    <rPh sb="45" eb="47">
      <t>キカン</t>
    </rPh>
    <rPh sb="48" eb="50">
      <t>カイゴ</t>
    </rPh>
    <rPh sb="50" eb="52">
      <t>ホケン</t>
    </rPh>
    <rPh sb="52" eb="54">
      <t>シセツ</t>
    </rPh>
    <rPh sb="55" eb="57">
      <t>エイヨウ</t>
    </rPh>
    <rPh sb="63" eb="65">
      <t>キョウカ</t>
    </rPh>
    <rPh sb="65" eb="67">
      <t>カサン</t>
    </rPh>
    <rPh sb="68" eb="70">
      <t>サンテイ</t>
    </rPh>
    <rPh sb="70" eb="72">
      <t>ヨウケン</t>
    </rPh>
    <rPh sb="75" eb="77">
      <t>キテイ</t>
    </rPh>
    <rPh sb="79" eb="81">
      <t>インスウ</t>
    </rPh>
    <rPh sb="82" eb="83">
      <t>コ</t>
    </rPh>
    <rPh sb="85" eb="87">
      <t>カンリ</t>
    </rPh>
    <rPh sb="87" eb="90">
      <t>エイヨウシ</t>
    </rPh>
    <rPh sb="91" eb="92">
      <t>オ</t>
    </rPh>
    <rPh sb="98" eb="99">
      <t>マタ</t>
    </rPh>
    <rPh sb="100" eb="102">
      <t>ジョウキン</t>
    </rPh>
    <rPh sb="103" eb="105">
      <t>カンリ</t>
    </rPh>
    <rPh sb="105" eb="108">
      <t>エイヨウシ</t>
    </rPh>
    <rPh sb="110" eb="111">
      <t>メイ</t>
    </rPh>
    <rPh sb="111" eb="113">
      <t>イジョウ</t>
    </rPh>
    <rPh sb="113" eb="115">
      <t>ハイチ</t>
    </rPh>
    <rPh sb="122" eb="123">
      <t>カギ</t>
    </rPh>
    <rPh sb="126" eb="127">
      <t>マタ</t>
    </rPh>
    <rPh sb="128" eb="130">
      <t>コウエキ</t>
    </rPh>
    <rPh sb="130" eb="132">
      <t>シャダン</t>
    </rPh>
    <rPh sb="132" eb="134">
      <t>ホウジン</t>
    </rPh>
    <rPh sb="134" eb="136">
      <t>ニホン</t>
    </rPh>
    <rPh sb="136" eb="139">
      <t>エイヨウシ</t>
    </rPh>
    <rPh sb="139" eb="140">
      <t>カイ</t>
    </rPh>
    <rPh sb="140" eb="141">
      <t>モ</t>
    </rPh>
    <rPh sb="144" eb="148">
      <t>トドウフケン</t>
    </rPh>
    <rPh sb="148" eb="151">
      <t>エイヨウシ</t>
    </rPh>
    <rPh sb="151" eb="152">
      <t>カイ</t>
    </rPh>
    <rPh sb="153" eb="155">
      <t>セッチ</t>
    </rPh>
    <rPh sb="157" eb="159">
      <t>ウンエイ</t>
    </rPh>
    <rPh sb="162" eb="164">
      <t>エイヨウ</t>
    </rPh>
    <rPh sb="177" eb="179">
      <t>レンケイ</t>
    </rPh>
    <rPh sb="183" eb="185">
      <t>カンリ</t>
    </rPh>
    <rPh sb="185" eb="188">
      <t>エイヨウシ</t>
    </rPh>
    <rPh sb="190" eb="191">
      <t>メイ</t>
    </rPh>
    <rPh sb="191" eb="193">
      <t>イジョウ</t>
    </rPh>
    <rPh sb="193" eb="195">
      <t>ハイチ</t>
    </rPh>
    <phoneticPr fontId="3"/>
  </si>
  <si>
    <t>栄養改善サービスの提供が必要な利用者である</t>
    <rPh sb="0" eb="2">
      <t>エイヨウ</t>
    </rPh>
    <rPh sb="2" eb="4">
      <t>カイゼン</t>
    </rPh>
    <rPh sb="9" eb="11">
      <t>テイキョウ</t>
    </rPh>
    <rPh sb="12" eb="14">
      <t>ヒツヨウ</t>
    </rPh>
    <rPh sb="15" eb="18">
      <t>リヨウシャ</t>
    </rPh>
    <phoneticPr fontId="3"/>
  </si>
  <si>
    <t>利用者ごとの低栄養状態のリスクを、利用開始時に把握</t>
    <rPh sb="0" eb="3">
      <t>リヨウシャ</t>
    </rPh>
    <rPh sb="6" eb="7">
      <t>テイ</t>
    </rPh>
    <rPh sb="7" eb="9">
      <t>エイヨウ</t>
    </rPh>
    <rPh sb="9" eb="11">
      <t>ジョウタイ</t>
    </rPh>
    <rPh sb="17" eb="19">
      <t>リヨウ</t>
    </rPh>
    <rPh sb="19" eb="22">
      <t>カイシジ</t>
    </rPh>
    <rPh sb="23" eb="25">
      <t>ハアク</t>
    </rPh>
    <phoneticPr fontId="3"/>
  </si>
  <si>
    <t>管理栄養士等の共同による栄養ケア計画の作成</t>
    <rPh sb="0" eb="2">
      <t>カンリ</t>
    </rPh>
    <rPh sb="2" eb="5">
      <t>エイヨウシ</t>
    </rPh>
    <rPh sb="5" eb="6">
      <t>トウ</t>
    </rPh>
    <rPh sb="7" eb="9">
      <t>キョウドウ</t>
    </rPh>
    <rPh sb="12" eb="14">
      <t>エイヨウ</t>
    </rPh>
    <rPh sb="16" eb="18">
      <t>ケイカク</t>
    </rPh>
    <rPh sb="19" eb="21">
      <t>サクセイ</t>
    </rPh>
    <phoneticPr fontId="3"/>
  </si>
  <si>
    <t>利用者等に対する栄養ケア計画の説明及び同意</t>
    <rPh sb="0" eb="3">
      <t>リヨウシャ</t>
    </rPh>
    <rPh sb="3" eb="4">
      <t>トウ</t>
    </rPh>
    <rPh sb="5" eb="6">
      <t>タイ</t>
    </rPh>
    <rPh sb="12" eb="14">
      <t>ケイカク</t>
    </rPh>
    <rPh sb="15" eb="17">
      <t>セツメイ</t>
    </rPh>
    <rPh sb="17" eb="18">
      <t>オヨ</t>
    </rPh>
    <rPh sb="19" eb="21">
      <t>ドウイ</t>
    </rPh>
    <phoneticPr fontId="3"/>
  </si>
  <si>
    <t>栄養ケア計画に基づき、管理栄養士等が利用者ごとに栄養改善サービスを提供。栄養ケア計画に実施上の問題点あれば直ちに見直し</t>
    <rPh sb="4" eb="6">
      <t>ケイカク</t>
    </rPh>
    <rPh sb="7" eb="8">
      <t>モト</t>
    </rPh>
    <rPh sb="11" eb="13">
      <t>カンリ</t>
    </rPh>
    <rPh sb="13" eb="16">
      <t>エイヨウシ</t>
    </rPh>
    <rPh sb="16" eb="17">
      <t>トウ</t>
    </rPh>
    <rPh sb="18" eb="21">
      <t>リヨウシャ</t>
    </rPh>
    <rPh sb="24" eb="26">
      <t>エイヨウ</t>
    </rPh>
    <rPh sb="26" eb="28">
      <t>カイゼン</t>
    </rPh>
    <rPh sb="33" eb="35">
      <t>テイキョウ</t>
    </rPh>
    <rPh sb="36" eb="38">
      <t>エイヨウ</t>
    </rPh>
    <rPh sb="40" eb="42">
      <t>ケイカク</t>
    </rPh>
    <rPh sb="43" eb="46">
      <t>ジッシジョウ</t>
    </rPh>
    <rPh sb="47" eb="50">
      <t>モンダイテン</t>
    </rPh>
    <rPh sb="53" eb="54">
      <t>タダ</t>
    </rPh>
    <rPh sb="56" eb="58">
      <t>ミナオ</t>
    </rPh>
    <phoneticPr fontId="3"/>
  </si>
  <si>
    <t>栄養改善サービスの提供に当たり、居宅における食事の状況を聞き取った結果、課題がある場合は、解決するため、利用者又はその家族の同意を得て、利用者の居宅を訪問し、居宅での食事状況・食事環境等の具体的な課題の把握や、主として食事の準備をする者に対する栄養食事相談等の栄養改善サービスを提供</t>
    <rPh sb="0" eb="2">
      <t>エイヨウ</t>
    </rPh>
    <rPh sb="2" eb="4">
      <t>カイゼン</t>
    </rPh>
    <rPh sb="9" eb="11">
      <t>テイキョウ</t>
    </rPh>
    <rPh sb="12" eb="13">
      <t>ア</t>
    </rPh>
    <rPh sb="16" eb="18">
      <t>キョタク</t>
    </rPh>
    <rPh sb="22" eb="24">
      <t>ショクジ</t>
    </rPh>
    <rPh sb="25" eb="27">
      <t>ジョウキョウ</t>
    </rPh>
    <rPh sb="28" eb="29">
      <t>キ</t>
    </rPh>
    <rPh sb="30" eb="31">
      <t>ト</t>
    </rPh>
    <rPh sb="33" eb="35">
      <t>ケッカ</t>
    </rPh>
    <rPh sb="36" eb="38">
      <t>カダイ</t>
    </rPh>
    <rPh sb="41" eb="43">
      <t>バアイ</t>
    </rPh>
    <rPh sb="45" eb="47">
      <t>カイケツ</t>
    </rPh>
    <rPh sb="52" eb="55">
      <t>リヨウシャ</t>
    </rPh>
    <rPh sb="55" eb="56">
      <t>マタ</t>
    </rPh>
    <rPh sb="59" eb="61">
      <t>カゾク</t>
    </rPh>
    <rPh sb="62" eb="64">
      <t>ドウイ</t>
    </rPh>
    <rPh sb="65" eb="66">
      <t>エ</t>
    </rPh>
    <rPh sb="68" eb="71">
      <t>リヨウシャ</t>
    </rPh>
    <rPh sb="72" eb="74">
      <t>キョタク</t>
    </rPh>
    <rPh sb="75" eb="77">
      <t>ホウモン</t>
    </rPh>
    <rPh sb="79" eb="81">
      <t>キョタク</t>
    </rPh>
    <rPh sb="83" eb="85">
      <t>ショクジ</t>
    </rPh>
    <rPh sb="85" eb="87">
      <t>ジョウキョウ</t>
    </rPh>
    <rPh sb="88" eb="90">
      <t>ショクジ</t>
    </rPh>
    <rPh sb="90" eb="92">
      <t>カンキョウ</t>
    </rPh>
    <rPh sb="92" eb="93">
      <t>トウ</t>
    </rPh>
    <rPh sb="94" eb="97">
      <t>グタイテキ</t>
    </rPh>
    <rPh sb="98" eb="100">
      <t>カダイ</t>
    </rPh>
    <rPh sb="101" eb="103">
      <t>ハアク</t>
    </rPh>
    <rPh sb="105" eb="106">
      <t>シュ</t>
    </rPh>
    <rPh sb="109" eb="111">
      <t>ショクジ</t>
    </rPh>
    <rPh sb="112" eb="114">
      <t>ジュンビ</t>
    </rPh>
    <rPh sb="117" eb="118">
      <t>モノ</t>
    </rPh>
    <rPh sb="119" eb="120">
      <t>タイ</t>
    </rPh>
    <rPh sb="122" eb="124">
      <t>エイヨウ</t>
    </rPh>
    <rPh sb="124" eb="126">
      <t>ショクジ</t>
    </rPh>
    <rPh sb="126" eb="128">
      <t>ソウダン</t>
    </rPh>
    <rPh sb="128" eb="129">
      <t>トウ</t>
    </rPh>
    <rPh sb="130" eb="132">
      <t>エイヨウ</t>
    </rPh>
    <rPh sb="132" eb="134">
      <t>カイゼン</t>
    </rPh>
    <rPh sb="139" eb="141">
      <t>テイキョウ</t>
    </rPh>
    <phoneticPr fontId="3"/>
  </si>
  <si>
    <t>定期的に、利用者の生活機能状況の検討、おおむね３月ごとに体重測定等による栄養状態の評価、担当介護支援専門員や主治医に対する情報提供</t>
    <rPh sb="0" eb="3">
      <t>テイキテキ</t>
    </rPh>
    <rPh sb="5" eb="8">
      <t>リヨウシャ</t>
    </rPh>
    <rPh sb="9" eb="11">
      <t>セイカツ</t>
    </rPh>
    <rPh sb="11" eb="13">
      <t>キノウ</t>
    </rPh>
    <rPh sb="13" eb="15">
      <t>ジョウキョウ</t>
    </rPh>
    <rPh sb="16" eb="18">
      <t>ケントウ</t>
    </rPh>
    <rPh sb="24" eb="25">
      <t>ツキ</t>
    </rPh>
    <rPh sb="28" eb="30">
      <t>タイジュウ</t>
    </rPh>
    <rPh sb="30" eb="32">
      <t>ソクテイ</t>
    </rPh>
    <rPh sb="32" eb="33">
      <t>トウ</t>
    </rPh>
    <rPh sb="36" eb="38">
      <t>エイヨウ</t>
    </rPh>
    <rPh sb="38" eb="40">
      <t>ジョウタイ</t>
    </rPh>
    <rPh sb="41" eb="43">
      <t>ヒョウカ</t>
    </rPh>
    <rPh sb="44" eb="46">
      <t>タントウ</t>
    </rPh>
    <rPh sb="46" eb="48">
      <t>カイゴ</t>
    </rPh>
    <rPh sb="48" eb="50">
      <t>シエン</t>
    </rPh>
    <rPh sb="50" eb="53">
      <t>センモンイン</t>
    </rPh>
    <rPh sb="54" eb="57">
      <t>シュジイ</t>
    </rPh>
    <rPh sb="58" eb="59">
      <t>タイ</t>
    </rPh>
    <rPh sb="61" eb="63">
      <t>ジョウホウ</t>
    </rPh>
    <rPh sb="63" eb="65">
      <t>テイキョウ</t>
    </rPh>
    <phoneticPr fontId="3"/>
  </si>
  <si>
    <t>利用者ごとの栄養ケア計画に従い管理栄養士が利用者の栄養状態を定期的に記録</t>
    <rPh sb="0" eb="3">
      <t>リヨウシャ</t>
    </rPh>
    <rPh sb="6" eb="8">
      <t>エイヨウ</t>
    </rPh>
    <rPh sb="10" eb="12">
      <t>ケイカク</t>
    </rPh>
    <rPh sb="13" eb="14">
      <t>シタガ</t>
    </rPh>
    <rPh sb="15" eb="17">
      <t>カンリ</t>
    </rPh>
    <rPh sb="17" eb="20">
      <t>エイヨウシ</t>
    </rPh>
    <rPh sb="21" eb="24">
      <t>リヨウシャ</t>
    </rPh>
    <rPh sb="25" eb="27">
      <t>エイヨウ</t>
    </rPh>
    <rPh sb="27" eb="29">
      <t>ジョウタイ</t>
    </rPh>
    <rPh sb="30" eb="33">
      <t>テイキテキ</t>
    </rPh>
    <rPh sb="34" eb="36">
      <t>キロク</t>
    </rPh>
    <phoneticPr fontId="3"/>
  </si>
  <si>
    <t>１月当たり２回以下の算定（３月以内の期間）</t>
    <rPh sb="1" eb="2">
      <t>ツキ</t>
    </rPh>
    <rPh sb="2" eb="3">
      <t>ア</t>
    </rPh>
    <rPh sb="6" eb="7">
      <t>カイ</t>
    </rPh>
    <rPh sb="7" eb="9">
      <t>イカ</t>
    </rPh>
    <rPh sb="10" eb="12">
      <t>サンテイ</t>
    </rPh>
    <rPh sb="14" eb="15">
      <t>ツキ</t>
    </rPh>
    <rPh sb="15" eb="17">
      <t>イナイ</t>
    </rPh>
    <rPh sb="18" eb="20">
      <t>キカン</t>
    </rPh>
    <phoneticPr fontId="3"/>
  </si>
  <si>
    <t>口腔・栄養スクリーニング加算（Ⅰ）</t>
    <rPh sb="0" eb="2">
      <t>コウクウ</t>
    </rPh>
    <rPh sb="3" eb="5">
      <t>エイヨウ</t>
    </rPh>
    <rPh sb="12" eb="14">
      <t>カサン</t>
    </rPh>
    <phoneticPr fontId="3"/>
  </si>
  <si>
    <t>≪口腔スクリーニング≫
利用開始時及び利用中６月ごとに下記イ～ハに関する確認
　イ　硬いものを避け、柔らかいものばかりを中心に食べる者
　ロ　入れ歯を使っている者
　ハ　むせやすい者</t>
    <rPh sb="1" eb="3">
      <t>コウクウ</t>
    </rPh>
    <rPh sb="12" eb="14">
      <t>リヨウ</t>
    </rPh>
    <rPh sb="14" eb="16">
      <t>カイシ</t>
    </rPh>
    <rPh sb="16" eb="17">
      <t>ジ</t>
    </rPh>
    <rPh sb="17" eb="18">
      <t>オヨ</t>
    </rPh>
    <rPh sb="19" eb="22">
      <t>リヨウチュウ</t>
    </rPh>
    <rPh sb="23" eb="24">
      <t>ツキ</t>
    </rPh>
    <rPh sb="27" eb="29">
      <t>カキ</t>
    </rPh>
    <rPh sb="33" eb="34">
      <t>カン</t>
    </rPh>
    <rPh sb="36" eb="38">
      <t>カクニン</t>
    </rPh>
    <phoneticPr fontId="3"/>
  </si>
  <si>
    <t>確認した口腔状態に関する情報（上記イ～ハ）を担当介護支援専門員に提供</t>
    <rPh sb="0" eb="2">
      <t>カクニン</t>
    </rPh>
    <rPh sb="4" eb="6">
      <t>コウクウ</t>
    </rPh>
    <rPh sb="6" eb="8">
      <t>ジョウタイ</t>
    </rPh>
    <rPh sb="9" eb="10">
      <t>カン</t>
    </rPh>
    <rPh sb="12" eb="14">
      <t>ジョウホウ</t>
    </rPh>
    <rPh sb="15" eb="17">
      <t>ジョウキ</t>
    </rPh>
    <rPh sb="22" eb="31">
      <t>タントウカイゴシエンセンモンイン</t>
    </rPh>
    <rPh sb="32" eb="34">
      <t>テイキョウ</t>
    </rPh>
    <phoneticPr fontId="3"/>
  </si>
  <si>
    <t>≪栄養スクリーニング≫
利用開始時及び利用中６月ごとに下記イ～ニに関する確認
　イ　ＢＭＩが18.5未満
　ロ　１～６月間で３％以上の体重減少又は「地域支援事業の実施
　　について」（平成18年６月９日老発第0609001号）に規定する
　　基本チェックリストの№11の項目が「１」に該当
　ハ　血清アルブミン値が3.5g／dl以下
　ニ　食事摂取量が不良（75％以下）</t>
    <rPh sb="1" eb="3">
      <t>エイヨウ</t>
    </rPh>
    <rPh sb="12" eb="14">
      <t>リヨウ</t>
    </rPh>
    <rPh sb="14" eb="16">
      <t>カイシ</t>
    </rPh>
    <rPh sb="16" eb="17">
      <t>ジ</t>
    </rPh>
    <rPh sb="17" eb="18">
      <t>オヨ</t>
    </rPh>
    <rPh sb="19" eb="22">
      <t>リヨウチュウ</t>
    </rPh>
    <rPh sb="23" eb="24">
      <t>ツキ</t>
    </rPh>
    <rPh sb="27" eb="29">
      <t>カキ</t>
    </rPh>
    <rPh sb="33" eb="34">
      <t>カン</t>
    </rPh>
    <rPh sb="36" eb="38">
      <t>カクニン</t>
    </rPh>
    <rPh sb="50" eb="52">
      <t>ミマン</t>
    </rPh>
    <rPh sb="59" eb="60">
      <t>ツキ</t>
    </rPh>
    <rPh sb="60" eb="61">
      <t>アイダ</t>
    </rPh>
    <rPh sb="64" eb="66">
      <t>イジョウ</t>
    </rPh>
    <rPh sb="67" eb="69">
      <t>タイジュウ</t>
    </rPh>
    <rPh sb="69" eb="71">
      <t>ゲンショウ</t>
    </rPh>
    <rPh sb="71" eb="72">
      <t>マタ</t>
    </rPh>
    <rPh sb="74" eb="76">
      <t>チイキ</t>
    </rPh>
    <rPh sb="76" eb="78">
      <t>シエン</t>
    </rPh>
    <rPh sb="78" eb="80">
      <t>ジギョウ</t>
    </rPh>
    <rPh sb="81" eb="83">
      <t>ジッシ</t>
    </rPh>
    <rPh sb="92" eb="94">
      <t>ヘイセイ</t>
    </rPh>
    <rPh sb="96" eb="97">
      <t>ネン</t>
    </rPh>
    <rPh sb="98" eb="99">
      <t>ガツ</t>
    </rPh>
    <rPh sb="100" eb="101">
      <t>ヒ</t>
    </rPh>
    <rPh sb="101" eb="102">
      <t>ロウ</t>
    </rPh>
    <rPh sb="102" eb="103">
      <t>ハツ</t>
    </rPh>
    <rPh sb="103" eb="104">
      <t>ダイ</t>
    </rPh>
    <rPh sb="111" eb="112">
      <t>ゴウ</t>
    </rPh>
    <rPh sb="114" eb="116">
      <t>キテイ</t>
    </rPh>
    <rPh sb="135" eb="137">
      <t>コウモク</t>
    </rPh>
    <rPh sb="142" eb="144">
      <t>ガイトウ</t>
    </rPh>
    <rPh sb="148" eb="150">
      <t>ケッセイ</t>
    </rPh>
    <rPh sb="155" eb="156">
      <t>アタイ</t>
    </rPh>
    <rPh sb="164" eb="166">
      <t>イカ</t>
    </rPh>
    <rPh sb="170" eb="172">
      <t>ショクジ</t>
    </rPh>
    <rPh sb="172" eb="175">
      <t>セッシュリョウ</t>
    </rPh>
    <rPh sb="176" eb="178">
      <t>フリョウ</t>
    </rPh>
    <rPh sb="182" eb="184">
      <t>イカ</t>
    </rPh>
    <phoneticPr fontId="3"/>
  </si>
  <si>
    <t>確認した栄養状態に関する情報（上記イ～ニ）を担当介護支援専門員に提供</t>
    <rPh sb="0" eb="2">
      <t>カクニン</t>
    </rPh>
    <rPh sb="4" eb="6">
      <t>エイヨウ</t>
    </rPh>
    <rPh sb="6" eb="8">
      <t>ジョウタイ</t>
    </rPh>
    <rPh sb="9" eb="10">
      <t>カン</t>
    </rPh>
    <rPh sb="12" eb="14">
      <t>ジョウホウ</t>
    </rPh>
    <rPh sb="15" eb="17">
      <t>ジョウキ</t>
    </rPh>
    <rPh sb="22" eb="24">
      <t>タントウ</t>
    </rPh>
    <rPh sb="24" eb="26">
      <t>カイゴ</t>
    </rPh>
    <rPh sb="26" eb="28">
      <t>シエン</t>
    </rPh>
    <rPh sb="28" eb="31">
      <t>センモンイン</t>
    </rPh>
    <rPh sb="32" eb="34">
      <t>テイキョウ</t>
    </rPh>
    <phoneticPr fontId="3"/>
  </si>
  <si>
    <t>算定日が属する月が、栄養アセスメント加算を算定している又は利用者が栄養改善加算の算定に係る栄養改善サービスを受けている間である若しくは当該栄養改善サービスが終了した日の属する月</t>
    <rPh sb="0" eb="2">
      <t>サンテイ</t>
    </rPh>
    <rPh sb="2" eb="3">
      <t>ビ</t>
    </rPh>
    <rPh sb="4" eb="5">
      <t>ゾク</t>
    </rPh>
    <rPh sb="7" eb="8">
      <t>ツキ</t>
    </rPh>
    <rPh sb="10" eb="12">
      <t>エイヨウ</t>
    </rPh>
    <rPh sb="18" eb="20">
      <t>カサン</t>
    </rPh>
    <rPh sb="21" eb="23">
      <t>サンテイ</t>
    </rPh>
    <rPh sb="27" eb="28">
      <t>マタ</t>
    </rPh>
    <rPh sb="33" eb="35">
      <t>エイヨウ</t>
    </rPh>
    <rPh sb="35" eb="39">
      <t>カイゼンカサン</t>
    </rPh>
    <rPh sb="40" eb="42">
      <t>サンテイ</t>
    </rPh>
    <rPh sb="43" eb="44">
      <t>カカワ</t>
    </rPh>
    <rPh sb="45" eb="47">
      <t>エイヨウ</t>
    </rPh>
    <rPh sb="47" eb="49">
      <t>カイゼン</t>
    </rPh>
    <rPh sb="54" eb="55">
      <t>ウ</t>
    </rPh>
    <rPh sb="59" eb="60">
      <t>アイダ</t>
    </rPh>
    <rPh sb="63" eb="64">
      <t>モ</t>
    </rPh>
    <rPh sb="67" eb="69">
      <t>トウガイ</t>
    </rPh>
    <rPh sb="69" eb="71">
      <t>エイヨウ</t>
    </rPh>
    <rPh sb="71" eb="73">
      <t>カイゼン</t>
    </rPh>
    <rPh sb="78" eb="80">
      <t>シュウリョウ</t>
    </rPh>
    <rPh sb="82" eb="83">
      <t>ヒ</t>
    </rPh>
    <rPh sb="84" eb="85">
      <t>ゾク</t>
    </rPh>
    <rPh sb="87" eb="88">
      <t>ツキ</t>
    </rPh>
    <phoneticPr fontId="3"/>
  </si>
  <si>
    <t>非該当</t>
    <rPh sb="0" eb="3">
      <t>ヒガイトウ</t>
    </rPh>
    <phoneticPr fontId="3"/>
  </si>
  <si>
    <t>算定日が属する月が、利用者が口腔機能向上加算の算定に係る口腔機能向上サービスを受けている間である又は当該口腔機能向上サービスが終了した日の属する月</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8" eb="49">
      <t>マタ</t>
    </rPh>
    <rPh sb="50" eb="52">
      <t>トウガイ</t>
    </rPh>
    <rPh sb="52" eb="56">
      <t>コウクウキノウ</t>
    </rPh>
    <rPh sb="56" eb="58">
      <t>コウジョウ</t>
    </rPh>
    <rPh sb="63" eb="65">
      <t>シュウリョウ</t>
    </rPh>
    <rPh sb="67" eb="68">
      <t>ヒ</t>
    </rPh>
    <rPh sb="69" eb="70">
      <t>ゾク</t>
    </rPh>
    <rPh sb="72" eb="73">
      <t>ツキ</t>
    </rPh>
    <phoneticPr fontId="3"/>
  </si>
  <si>
    <t>口腔・栄養スクリーニング加算（Ⅱ）を算定していない</t>
    <rPh sb="0" eb="2">
      <t>コウクウ</t>
    </rPh>
    <rPh sb="3" eb="5">
      <t>エイヨウ</t>
    </rPh>
    <rPh sb="12" eb="14">
      <t>カサン</t>
    </rPh>
    <rPh sb="18" eb="20">
      <t>サンテイ</t>
    </rPh>
    <phoneticPr fontId="3"/>
  </si>
  <si>
    <t>口腔・栄養スクリーニング加算（Ⅱ）
《口腔の健康状態》</t>
    <rPh sb="0" eb="2">
      <t>コウクウ</t>
    </rPh>
    <rPh sb="3" eb="5">
      <t>エイヨウ</t>
    </rPh>
    <rPh sb="12" eb="14">
      <t>カサン</t>
    </rPh>
    <rPh sb="19" eb="21">
      <t>コウクウ</t>
    </rPh>
    <rPh sb="22" eb="24">
      <t>ケンコウ</t>
    </rPh>
    <rPh sb="24" eb="26">
      <t>ジョウタイ</t>
    </rPh>
    <phoneticPr fontId="3"/>
  </si>
  <si>
    <t>≪口腔スクリーニング≫
利用開始時及び利用中６月ごとに下記イ～ハに関する確認
　イ　硬いものを避け、柔らかいものを中心に食べる者
　ロ　入れ歯を使っている者
　ハ　むせやすい者</t>
    <rPh sb="1" eb="3">
      <t>コウクウ</t>
    </rPh>
    <rPh sb="12" eb="14">
      <t>リヨウ</t>
    </rPh>
    <rPh sb="14" eb="16">
      <t>カイシ</t>
    </rPh>
    <rPh sb="16" eb="17">
      <t>ジ</t>
    </rPh>
    <rPh sb="17" eb="18">
      <t>オヨ</t>
    </rPh>
    <rPh sb="19" eb="22">
      <t>リヨウチュウ</t>
    </rPh>
    <rPh sb="23" eb="24">
      <t>ツキ</t>
    </rPh>
    <rPh sb="27" eb="29">
      <t>カキ</t>
    </rPh>
    <rPh sb="33" eb="34">
      <t>カン</t>
    </rPh>
    <rPh sb="36" eb="38">
      <t>カクニン</t>
    </rPh>
    <phoneticPr fontId="3"/>
  </si>
  <si>
    <t>算定日が属する月が、栄養アセスメント加算を算定している又は利用者が栄養改善加算の算定に係る栄養改善サービスを受けている間である若しくは当該栄養改善サービスが終了した日の属する月</t>
    <rPh sb="0" eb="2">
      <t>サンテイ</t>
    </rPh>
    <rPh sb="2" eb="3">
      <t>ビ</t>
    </rPh>
    <rPh sb="4" eb="5">
      <t>ゾク</t>
    </rPh>
    <rPh sb="7" eb="8">
      <t>ツキ</t>
    </rPh>
    <rPh sb="10" eb="12">
      <t>エイヨウ</t>
    </rPh>
    <rPh sb="18" eb="20">
      <t>カサン</t>
    </rPh>
    <rPh sb="21" eb="23">
      <t>サンテイ</t>
    </rPh>
    <rPh sb="27" eb="28">
      <t>マタ</t>
    </rPh>
    <rPh sb="45" eb="47">
      <t>エイヨウ</t>
    </rPh>
    <rPh sb="47" eb="49">
      <t>カイゼン</t>
    </rPh>
    <rPh sb="54" eb="55">
      <t>ウ</t>
    </rPh>
    <rPh sb="59" eb="60">
      <t>アイダ</t>
    </rPh>
    <rPh sb="63" eb="64">
      <t>モ</t>
    </rPh>
    <rPh sb="67" eb="69">
      <t>トウガイ</t>
    </rPh>
    <rPh sb="69" eb="71">
      <t>エイヨウ</t>
    </rPh>
    <rPh sb="71" eb="73">
      <t>カイゼン</t>
    </rPh>
    <rPh sb="78" eb="80">
      <t>シュウリョウ</t>
    </rPh>
    <rPh sb="82" eb="83">
      <t>ヒ</t>
    </rPh>
    <rPh sb="84" eb="85">
      <t>ゾク</t>
    </rPh>
    <rPh sb="87" eb="88">
      <t>ツキ</t>
    </rPh>
    <phoneticPr fontId="3"/>
  </si>
  <si>
    <t>算定日が属する月が、利用者が口腔機能向上加算の算定に係る口腔機能向上サービスを受けている間及び当該口腔機能向上サービスが終了した日の属する月ではない</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5" eb="46">
      <t>オヨ</t>
    </rPh>
    <rPh sb="47" eb="49">
      <t>トウガイ</t>
    </rPh>
    <rPh sb="49" eb="53">
      <t>コウクウキノウ</t>
    </rPh>
    <rPh sb="53" eb="55">
      <t>コウジョウ</t>
    </rPh>
    <rPh sb="60" eb="62">
      <t>シュウリョウ</t>
    </rPh>
    <rPh sb="64" eb="65">
      <t>ヒ</t>
    </rPh>
    <rPh sb="66" eb="67">
      <t>ゾク</t>
    </rPh>
    <rPh sb="69" eb="70">
      <t>ツキ</t>
    </rPh>
    <phoneticPr fontId="3"/>
  </si>
  <si>
    <t>口腔・栄養スクリーニング加算（Ⅰ）を算定していない</t>
    <rPh sb="0" eb="2">
      <t>コウクウ</t>
    </rPh>
    <rPh sb="3" eb="5">
      <t>エイヨウ</t>
    </rPh>
    <rPh sb="12" eb="14">
      <t>カサン</t>
    </rPh>
    <rPh sb="18" eb="20">
      <t>サンテイ</t>
    </rPh>
    <phoneticPr fontId="3"/>
  </si>
  <si>
    <r>
      <t xml:space="preserve">口腔・栄養スクリーニング加算（Ⅱ）
</t>
    </r>
    <r>
      <rPr>
        <sz val="10"/>
        <rFont val="ＭＳ ゴシック"/>
        <family val="3"/>
        <charset val="128"/>
      </rPr>
      <t>《栄養状態》</t>
    </r>
    <rPh sb="0" eb="2">
      <t>コウクウ</t>
    </rPh>
    <rPh sb="3" eb="5">
      <t>エイヨウ</t>
    </rPh>
    <rPh sb="12" eb="14">
      <t>カサン</t>
    </rPh>
    <rPh sb="19" eb="21">
      <t>エイヨウ</t>
    </rPh>
    <rPh sb="21" eb="23">
      <t>ジョウタイ</t>
    </rPh>
    <phoneticPr fontId="3"/>
  </si>
  <si>
    <t>≪栄養スクリーニング≫
利用開始時及び利用中６月ごとに下記イ～ニに関する確認
　イ　ＢＭＩが18.5未満
　ロ　１～６月間で３％以上の体重減少又は「地域支援事業の実施
　　について」（平成18年６月９老発第0609001号）に規定する基本
　　チェックリストの№11の項目が「１」に該当
　ハ　血清アルブミン値が3.5g／dl以下
　ニ　食事摂取量が不良（75％以下）</t>
    <rPh sb="12" eb="14">
      <t>リヨウ</t>
    </rPh>
    <rPh sb="14" eb="16">
      <t>カイシ</t>
    </rPh>
    <rPh sb="16" eb="17">
      <t>ジ</t>
    </rPh>
    <rPh sb="17" eb="18">
      <t>オヨ</t>
    </rPh>
    <rPh sb="19" eb="22">
      <t>リヨウチュウ</t>
    </rPh>
    <rPh sb="23" eb="24">
      <t>ツキ</t>
    </rPh>
    <rPh sb="27" eb="29">
      <t>カキ</t>
    </rPh>
    <rPh sb="33" eb="34">
      <t>カン</t>
    </rPh>
    <rPh sb="36" eb="38">
      <t>カクニン</t>
    </rPh>
    <rPh sb="50" eb="52">
      <t>ミマン</t>
    </rPh>
    <rPh sb="59" eb="60">
      <t>ツキ</t>
    </rPh>
    <rPh sb="60" eb="61">
      <t>アイダ</t>
    </rPh>
    <rPh sb="64" eb="66">
      <t>イジョウ</t>
    </rPh>
    <rPh sb="67" eb="69">
      <t>タイジュウ</t>
    </rPh>
    <rPh sb="69" eb="71">
      <t>ゲンショウ</t>
    </rPh>
    <rPh sb="71" eb="72">
      <t>マタ</t>
    </rPh>
    <rPh sb="74" eb="76">
      <t>チイキ</t>
    </rPh>
    <rPh sb="76" eb="78">
      <t>シエン</t>
    </rPh>
    <rPh sb="78" eb="80">
      <t>ジギョウ</t>
    </rPh>
    <rPh sb="81" eb="83">
      <t>ジッシ</t>
    </rPh>
    <rPh sb="92" eb="94">
      <t>ヘイセイ</t>
    </rPh>
    <rPh sb="96" eb="97">
      <t>ネン</t>
    </rPh>
    <rPh sb="98" eb="99">
      <t>ガツ</t>
    </rPh>
    <rPh sb="100" eb="101">
      <t>ロウ</t>
    </rPh>
    <rPh sb="101" eb="102">
      <t>ハツ</t>
    </rPh>
    <rPh sb="102" eb="103">
      <t>ダイ</t>
    </rPh>
    <rPh sb="110" eb="111">
      <t>ゴウ</t>
    </rPh>
    <rPh sb="113" eb="115">
      <t>キテイ</t>
    </rPh>
    <rPh sb="117" eb="119">
      <t>キホン</t>
    </rPh>
    <rPh sb="134" eb="136">
      <t>コウモク</t>
    </rPh>
    <rPh sb="141" eb="143">
      <t>ガイトウ</t>
    </rPh>
    <rPh sb="147" eb="149">
      <t>ケッセイ</t>
    </rPh>
    <rPh sb="154" eb="155">
      <t>アタイ</t>
    </rPh>
    <rPh sb="163" eb="165">
      <t>イカ</t>
    </rPh>
    <rPh sb="169" eb="171">
      <t>ショクジ</t>
    </rPh>
    <rPh sb="171" eb="174">
      <t>セッシュリョウ</t>
    </rPh>
    <rPh sb="175" eb="177">
      <t>フリョウ</t>
    </rPh>
    <rPh sb="181" eb="183">
      <t>イカ</t>
    </rPh>
    <phoneticPr fontId="3"/>
  </si>
  <si>
    <t>算定日が属する月が、栄養アセスメント加算を算定していない、かつ、利用者が栄養改善加算の算定に係る栄養改善サービスを受けている間又は当該栄養改善サービスが終了した日の属する月ではない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2" eb="34">
      <t>リヨウ</t>
    </rPh>
    <rPh sb="34" eb="35">
      <t>シャ</t>
    </rPh>
    <rPh sb="48" eb="50">
      <t>エイヨウ</t>
    </rPh>
    <rPh sb="50" eb="52">
      <t>カイゼン</t>
    </rPh>
    <rPh sb="57" eb="58">
      <t>ウ</t>
    </rPh>
    <rPh sb="62" eb="63">
      <t>アイダ</t>
    </rPh>
    <rPh sb="63" eb="64">
      <t>マタ</t>
    </rPh>
    <rPh sb="65" eb="67">
      <t>トウガイ</t>
    </rPh>
    <rPh sb="67" eb="69">
      <t>エイヨウ</t>
    </rPh>
    <rPh sb="69" eb="71">
      <t>カイゼン</t>
    </rPh>
    <rPh sb="76" eb="78">
      <t>シュウリョウ</t>
    </rPh>
    <rPh sb="80" eb="81">
      <t>ヒ</t>
    </rPh>
    <rPh sb="82" eb="83">
      <t>ゾク</t>
    </rPh>
    <rPh sb="85" eb="86">
      <t>ツキ</t>
    </rPh>
    <phoneticPr fontId="3"/>
  </si>
  <si>
    <t>算定日が属する月が、利用者が口腔機能向上加算の算定に係る口腔機能向上サービスを受けている間及び当該口腔機能向上サービスが終了した日の属する月</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5" eb="46">
      <t>オヨ</t>
    </rPh>
    <rPh sb="47" eb="49">
      <t>トウガイ</t>
    </rPh>
    <rPh sb="49" eb="53">
      <t>コウクウキノウ</t>
    </rPh>
    <rPh sb="53" eb="55">
      <t>コウジョウ</t>
    </rPh>
    <rPh sb="60" eb="62">
      <t>シュウリョウ</t>
    </rPh>
    <rPh sb="64" eb="65">
      <t>ヒ</t>
    </rPh>
    <rPh sb="66" eb="67">
      <t>ゾク</t>
    </rPh>
    <rPh sb="69" eb="70">
      <t>ツキ</t>
    </rPh>
    <phoneticPr fontId="3"/>
  </si>
  <si>
    <t>口腔機能向上加算（Ⅰ）</t>
    <rPh sb="0" eb="6">
      <t>コウクウキノウコウジョウ</t>
    </rPh>
    <rPh sb="6" eb="8">
      <t>カサン</t>
    </rPh>
    <phoneticPr fontId="3"/>
  </si>
  <si>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3"/>
  </si>
  <si>
    <t>次のイ～ハのいずれかに該当する者で、口腔機能向上サービスの提供が必要と認められる利用者
イ　認定調査票における嚥下、食事摂取、口腔清潔の３項目のいず
　　れかの項目において「１」以外に該当
ロ　基本チェックリストの口腔機能に関する(13)～(15)の３項目の
　　うち、２項目以上が「１」に該当
ハ　その他口腔機能の低下している者又はそのおそれのある者</t>
    <rPh sb="0" eb="1">
      <t>ツギ</t>
    </rPh>
    <rPh sb="11" eb="13">
      <t>ガイトウ</t>
    </rPh>
    <rPh sb="15" eb="16">
      <t>シャ</t>
    </rPh>
    <rPh sb="18" eb="20">
      <t>コウコウ</t>
    </rPh>
    <rPh sb="20" eb="22">
      <t>キノウ</t>
    </rPh>
    <rPh sb="22" eb="24">
      <t>コウジョウ</t>
    </rPh>
    <rPh sb="29" eb="31">
      <t>テイキョウ</t>
    </rPh>
    <rPh sb="32" eb="34">
      <t>ヒツヨウ</t>
    </rPh>
    <rPh sb="35" eb="36">
      <t>ミト</t>
    </rPh>
    <rPh sb="40" eb="43">
      <t>リヨウシャ</t>
    </rPh>
    <rPh sb="46" eb="51">
      <t>ニンテイチョウサヒョウ</t>
    </rPh>
    <rPh sb="55" eb="57">
      <t>エンゲ</t>
    </rPh>
    <rPh sb="58" eb="62">
      <t>ショクジセッシュ</t>
    </rPh>
    <rPh sb="69" eb="71">
      <t>コウモク</t>
    </rPh>
    <rPh sb="80" eb="82">
      <t>コウモク</t>
    </rPh>
    <rPh sb="89" eb="91">
      <t>イガイ</t>
    </rPh>
    <rPh sb="92" eb="94">
      <t>ガイトウ</t>
    </rPh>
    <rPh sb="136" eb="138">
      <t>コウモク</t>
    </rPh>
    <rPh sb="138" eb="140">
      <t>イジョウ</t>
    </rPh>
    <rPh sb="145" eb="147">
      <t>ガイトウ</t>
    </rPh>
    <rPh sb="152" eb="153">
      <t>タ</t>
    </rPh>
    <rPh sb="165" eb="166">
      <t>マタ</t>
    </rPh>
    <rPh sb="175" eb="176">
      <t>モノ</t>
    </rPh>
    <phoneticPr fontId="3"/>
  </si>
  <si>
    <t>口腔機能を利用開始時に言語聴覚士、歯科衛生士又は看護職員が口腔衛生、摂食・嚥下機能の関する解決すべき課題の把握を行い、言語聴覚士、歯科衛生士、看護職員、介護職員、生活相談員その他の職種の者が共同して取り組む事項を記載した利用者ごとの口腔機能改善管理指導計画を作成</t>
    <rPh sb="0" eb="2">
      <t>コウクウ</t>
    </rPh>
    <rPh sb="2" eb="4">
      <t>キノウ</t>
    </rPh>
    <rPh sb="5" eb="7">
      <t>リヨウ</t>
    </rPh>
    <rPh sb="7" eb="9">
      <t>カイシ</t>
    </rPh>
    <rPh sb="9" eb="10">
      <t>ジ</t>
    </rPh>
    <rPh sb="22" eb="23">
      <t>マタ</t>
    </rPh>
    <rPh sb="29" eb="33">
      <t>コウクウエイセイ</t>
    </rPh>
    <rPh sb="34" eb="36">
      <t>セッショク</t>
    </rPh>
    <rPh sb="37" eb="39">
      <t>エンゲ</t>
    </rPh>
    <rPh sb="39" eb="41">
      <t>キノウ</t>
    </rPh>
    <rPh sb="42" eb="43">
      <t>カン</t>
    </rPh>
    <rPh sb="45" eb="47">
      <t>カイケツ</t>
    </rPh>
    <rPh sb="50" eb="52">
      <t>カダイ</t>
    </rPh>
    <rPh sb="53" eb="55">
      <t>ハアク</t>
    </rPh>
    <rPh sb="56" eb="57">
      <t>オコナ</t>
    </rPh>
    <rPh sb="59" eb="64">
      <t>ゲンゴチョウカクシ</t>
    </rPh>
    <rPh sb="65" eb="67">
      <t>シカ</t>
    </rPh>
    <rPh sb="67" eb="70">
      <t>エイセイシ</t>
    </rPh>
    <rPh sb="71" eb="73">
      <t>カンゴ</t>
    </rPh>
    <rPh sb="73" eb="75">
      <t>ショクイン</t>
    </rPh>
    <rPh sb="76" eb="78">
      <t>カイゴ</t>
    </rPh>
    <rPh sb="78" eb="80">
      <t>ショクイン</t>
    </rPh>
    <rPh sb="81" eb="83">
      <t>セイカツ</t>
    </rPh>
    <rPh sb="83" eb="86">
      <t>ソウダンイン</t>
    </rPh>
    <rPh sb="88" eb="89">
      <t>タ</t>
    </rPh>
    <rPh sb="90" eb="92">
      <t>ショクシュ</t>
    </rPh>
    <rPh sb="93" eb="94">
      <t>モノ</t>
    </rPh>
    <rPh sb="95" eb="97">
      <t>キョウドウ</t>
    </rPh>
    <rPh sb="99" eb="100">
      <t>ト</t>
    </rPh>
    <rPh sb="101" eb="102">
      <t>ク</t>
    </rPh>
    <rPh sb="103" eb="105">
      <t>ジコウ</t>
    </rPh>
    <rPh sb="106" eb="108">
      <t>キサイ</t>
    </rPh>
    <rPh sb="110" eb="113">
      <t>リヨウシャ</t>
    </rPh>
    <rPh sb="116" eb="120">
      <t>コウクウキノウ</t>
    </rPh>
    <rPh sb="120" eb="122">
      <t>カイゼン</t>
    </rPh>
    <rPh sb="122" eb="124">
      <t>カンリ</t>
    </rPh>
    <rPh sb="124" eb="126">
      <t>シドウ</t>
    </rPh>
    <rPh sb="126" eb="128">
      <t>ケイカク</t>
    </rPh>
    <rPh sb="129" eb="131">
      <t>サクセイ</t>
    </rPh>
    <phoneticPr fontId="3"/>
  </si>
  <si>
    <t>利用者又はその家族に対する口腔機能改善管理指導計画の説明及び同意</t>
    <rPh sb="0" eb="3">
      <t>リヨウシャ</t>
    </rPh>
    <rPh sb="3" eb="4">
      <t>マタ</t>
    </rPh>
    <rPh sb="7" eb="9">
      <t>カゾク</t>
    </rPh>
    <rPh sb="10" eb="11">
      <t>タイ</t>
    </rPh>
    <rPh sb="13" eb="15">
      <t>コウコウ</t>
    </rPh>
    <rPh sb="15" eb="17">
      <t>キノウ</t>
    </rPh>
    <rPh sb="17" eb="19">
      <t>カイゼン</t>
    </rPh>
    <rPh sb="19" eb="21">
      <t>カンリ</t>
    </rPh>
    <rPh sb="21" eb="23">
      <t>シドウ</t>
    </rPh>
    <rPh sb="23" eb="25">
      <t>ケイカク</t>
    </rPh>
    <rPh sb="26" eb="28">
      <t>セツメイ</t>
    </rPh>
    <rPh sb="28" eb="29">
      <t>オヨ</t>
    </rPh>
    <rPh sb="30" eb="32">
      <t>ドウイ</t>
    </rPh>
    <phoneticPr fontId="3"/>
  </si>
  <si>
    <t>あり</t>
    <phoneticPr fontId="3"/>
  </si>
  <si>
    <t>口腔機能改善管理指導計画に基づき、言語聴覚士、歯科衛生士又は看護職員が利用者ごとに口腔機能向上サービスを提供。問題があれば直ちに当該計画を見直し</t>
    <rPh sb="0" eb="2">
      <t>コウコウ</t>
    </rPh>
    <rPh sb="2" eb="4">
      <t>キノウ</t>
    </rPh>
    <rPh sb="4" eb="6">
      <t>カイゼン</t>
    </rPh>
    <rPh sb="6" eb="8">
      <t>カンリ</t>
    </rPh>
    <rPh sb="8" eb="10">
      <t>シドウ</t>
    </rPh>
    <rPh sb="10" eb="12">
      <t>ケイカク</t>
    </rPh>
    <rPh sb="13" eb="14">
      <t>モト</t>
    </rPh>
    <rPh sb="17" eb="22">
      <t>ゲンゴチョウカクシ</t>
    </rPh>
    <rPh sb="23" eb="25">
      <t>シカ</t>
    </rPh>
    <rPh sb="25" eb="28">
      <t>エイセイシ</t>
    </rPh>
    <rPh sb="28" eb="29">
      <t>マタ</t>
    </rPh>
    <rPh sb="30" eb="32">
      <t>カンゴ</t>
    </rPh>
    <rPh sb="32" eb="34">
      <t>ショクイン</t>
    </rPh>
    <rPh sb="35" eb="38">
      <t>リヨウシャ</t>
    </rPh>
    <rPh sb="41" eb="43">
      <t>コウクウ</t>
    </rPh>
    <rPh sb="43" eb="45">
      <t>キノウ</t>
    </rPh>
    <rPh sb="45" eb="47">
      <t>コウジョウ</t>
    </rPh>
    <rPh sb="52" eb="54">
      <t>テイキョウ</t>
    </rPh>
    <rPh sb="55" eb="57">
      <t>モンダイ</t>
    </rPh>
    <rPh sb="61" eb="62">
      <t>タダ</t>
    </rPh>
    <rPh sb="64" eb="66">
      <t>トウガイ</t>
    </rPh>
    <rPh sb="66" eb="68">
      <t>ケイカク</t>
    </rPh>
    <rPh sb="69" eb="71">
      <t>ミナオ</t>
    </rPh>
    <phoneticPr fontId="3"/>
  </si>
  <si>
    <t>おおむね３月ごとに利用者ごとの計画の進捗状況を定期的に評価、担当介護支援専門員や主治医、主治歯科医への情報提供</t>
    <rPh sb="5" eb="6">
      <t>ツキ</t>
    </rPh>
    <rPh sb="9" eb="12">
      <t>リヨウシャ</t>
    </rPh>
    <rPh sb="15" eb="17">
      <t>ケイカク</t>
    </rPh>
    <rPh sb="18" eb="20">
      <t>シンチョク</t>
    </rPh>
    <rPh sb="20" eb="22">
      <t>ジョウキョウ</t>
    </rPh>
    <rPh sb="23" eb="26">
      <t>テイキテキ</t>
    </rPh>
    <rPh sb="27" eb="29">
      <t>ヒョウカ</t>
    </rPh>
    <rPh sb="30" eb="32">
      <t>タントウ</t>
    </rPh>
    <rPh sb="32" eb="34">
      <t>カイゴ</t>
    </rPh>
    <rPh sb="34" eb="36">
      <t>シエン</t>
    </rPh>
    <rPh sb="36" eb="39">
      <t>センモンイン</t>
    </rPh>
    <rPh sb="40" eb="43">
      <t>シュジイ</t>
    </rPh>
    <rPh sb="44" eb="45">
      <t>ヌシ</t>
    </rPh>
    <rPh sb="45" eb="46">
      <t>オサム</t>
    </rPh>
    <rPh sb="46" eb="49">
      <t>シカイ</t>
    </rPh>
    <rPh sb="51" eb="53">
      <t>ジョウホウ</t>
    </rPh>
    <rPh sb="53" eb="55">
      <t>テイキョウ</t>
    </rPh>
    <phoneticPr fontId="3"/>
  </si>
  <si>
    <t>口腔機能向上サービスのモニタリング</t>
    <rPh sb="0" eb="6">
      <t>コウクウキノウコウジョウ</t>
    </rPh>
    <phoneticPr fontId="3"/>
  </si>
  <si>
    <t>口腔機能改善管理指導計画に基づく言語聴覚士、歯科衛生士又は看護職員による利用者の定期的記録作成（この場合、加算算定のために別用紙に記録する必要なし）</t>
    <rPh sb="0" eb="2">
      <t>コウコウ</t>
    </rPh>
    <rPh sb="2" eb="4">
      <t>キノウ</t>
    </rPh>
    <rPh sb="4" eb="6">
      <t>カイゼン</t>
    </rPh>
    <rPh sb="6" eb="8">
      <t>カンリ</t>
    </rPh>
    <rPh sb="8" eb="10">
      <t>シドウ</t>
    </rPh>
    <rPh sb="10" eb="12">
      <t>ケイカク</t>
    </rPh>
    <rPh sb="13" eb="14">
      <t>モト</t>
    </rPh>
    <rPh sb="16" eb="21">
      <t>ゲンゴチョウカクシ</t>
    </rPh>
    <rPh sb="22" eb="24">
      <t>シカ</t>
    </rPh>
    <rPh sb="24" eb="27">
      <t>エイセイシ</t>
    </rPh>
    <rPh sb="27" eb="28">
      <t>マタ</t>
    </rPh>
    <rPh sb="29" eb="31">
      <t>カンゴ</t>
    </rPh>
    <rPh sb="31" eb="33">
      <t>ショクイン</t>
    </rPh>
    <rPh sb="36" eb="39">
      <t>リヨウシャ</t>
    </rPh>
    <rPh sb="40" eb="43">
      <t>テイキテキ</t>
    </rPh>
    <rPh sb="43" eb="45">
      <t>キロク</t>
    </rPh>
    <rPh sb="45" eb="47">
      <t>サクセイ</t>
    </rPh>
    <rPh sb="50" eb="52">
      <t>バアイ</t>
    </rPh>
    <rPh sb="53" eb="55">
      <t>カサン</t>
    </rPh>
    <rPh sb="55" eb="57">
      <t>サンテイ</t>
    </rPh>
    <rPh sb="61" eb="62">
      <t>ベツ</t>
    </rPh>
    <rPh sb="62" eb="64">
      <t>ヨウシ</t>
    </rPh>
    <rPh sb="65" eb="67">
      <t>キロク</t>
    </rPh>
    <rPh sb="69" eb="71">
      <t>ヒツヨウ</t>
    </rPh>
    <phoneticPr fontId="3"/>
  </si>
  <si>
    <t>１月当たり２回以下の算定</t>
    <rPh sb="1" eb="2">
      <t>ツキ</t>
    </rPh>
    <rPh sb="2" eb="3">
      <t>ア</t>
    </rPh>
    <rPh sb="6" eb="7">
      <t>カイ</t>
    </rPh>
    <rPh sb="7" eb="9">
      <t>イカ</t>
    </rPh>
    <rPh sb="10" eb="12">
      <t>サンテイ</t>
    </rPh>
    <phoneticPr fontId="3"/>
  </si>
  <si>
    <t>口腔機能向上加算（Ⅱ）を算定していない</t>
    <rPh sb="0" eb="2">
      <t>コウクウ</t>
    </rPh>
    <rPh sb="2" eb="4">
      <t>キノウ</t>
    </rPh>
    <rPh sb="4" eb="6">
      <t>コウジョウ</t>
    </rPh>
    <rPh sb="6" eb="8">
      <t>カサン</t>
    </rPh>
    <rPh sb="12" eb="14">
      <t>サンテイ</t>
    </rPh>
    <phoneticPr fontId="3"/>
  </si>
  <si>
    <t>口腔機能向上加算（Ⅱ）</t>
    <rPh sb="0" eb="6">
      <t>コウクウキノウコウジョウ</t>
    </rPh>
    <rPh sb="6" eb="8">
      <t>カサン</t>
    </rPh>
    <phoneticPr fontId="3"/>
  </si>
  <si>
    <t>利用者等に対する口腔機能改善管理指導計画の説明及び同意</t>
    <rPh sb="0" eb="3">
      <t>リヨウシャ</t>
    </rPh>
    <rPh sb="3" eb="4">
      <t>トウ</t>
    </rPh>
    <rPh sb="5" eb="6">
      <t>タイ</t>
    </rPh>
    <rPh sb="8" eb="10">
      <t>コウコウ</t>
    </rPh>
    <rPh sb="10" eb="12">
      <t>キノウ</t>
    </rPh>
    <rPh sb="12" eb="14">
      <t>カイゼン</t>
    </rPh>
    <rPh sb="14" eb="16">
      <t>カンリ</t>
    </rPh>
    <rPh sb="16" eb="18">
      <t>シドウ</t>
    </rPh>
    <rPh sb="18" eb="20">
      <t>ケイカク</t>
    </rPh>
    <rPh sb="21" eb="23">
      <t>セツメイ</t>
    </rPh>
    <rPh sb="23" eb="24">
      <t>オヨ</t>
    </rPh>
    <rPh sb="25" eb="27">
      <t>ドウイ</t>
    </rPh>
    <phoneticPr fontId="3"/>
  </si>
  <si>
    <t>口腔機能改善管理指導計画等の内容等の情報をＬＩＦＥを用いて、厚生労働省に提出し、口腔機能向上サービスの実施に当たって、必要な情報を活用している</t>
    <rPh sb="0" eb="12">
      <t>コウクウキノウカイゼンカンリシドウケイカク</t>
    </rPh>
    <rPh sb="12" eb="13">
      <t>トウ</t>
    </rPh>
    <rPh sb="14" eb="16">
      <t>ナイヨウ</t>
    </rPh>
    <rPh sb="16" eb="17">
      <t>トウ</t>
    </rPh>
    <rPh sb="18" eb="20">
      <t>ジョウホウ</t>
    </rPh>
    <rPh sb="26" eb="27">
      <t>モチ</t>
    </rPh>
    <rPh sb="30" eb="35">
      <t>コウセイロウドウショウ</t>
    </rPh>
    <rPh sb="36" eb="38">
      <t>テイシュツ</t>
    </rPh>
    <rPh sb="40" eb="42">
      <t>コウクウ</t>
    </rPh>
    <rPh sb="42" eb="44">
      <t>キノウ</t>
    </rPh>
    <rPh sb="44" eb="46">
      <t>コウジョウ</t>
    </rPh>
    <phoneticPr fontId="3"/>
  </si>
  <si>
    <t>口腔機能向上加算（Ⅰ）を算定していない</t>
    <rPh sb="0" eb="2">
      <t>コウクウ</t>
    </rPh>
    <rPh sb="2" eb="4">
      <t>キノウ</t>
    </rPh>
    <rPh sb="4" eb="6">
      <t>コウジョウ</t>
    </rPh>
    <rPh sb="6" eb="8">
      <t>カサン</t>
    </rPh>
    <rPh sb="12" eb="14">
      <t>サンテイ</t>
    </rPh>
    <phoneticPr fontId="3"/>
  </si>
  <si>
    <t>科学的介護推進体制加算</t>
    <rPh sb="0" eb="3">
      <t>カガクテキ</t>
    </rPh>
    <rPh sb="3" eb="5">
      <t>カイゴ</t>
    </rPh>
    <rPh sb="5" eb="7">
      <t>スイシン</t>
    </rPh>
    <rPh sb="7" eb="9">
      <t>タイセイ</t>
    </rPh>
    <rPh sb="9" eb="11">
      <t>カサン</t>
    </rPh>
    <phoneticPr fontId="3"/>
  </si>
  <si>
    <t>利用者全員について、利用者ごとのADL値、栄養状態、口腔機能、認知症の状況その他の心身の状況等に係る情報をLIFEを用いて厚生労働省に提出</t>
    <rPh sb="0" eb="3">
      <t>リヨウシャ</t>
    </rPh>
    <rPh sb="3" eb="5">
      <t>ゼンイン</t>
    </rPh>
    <rPh sb="10" eb="13">
      <t>リヨウシャ</t>
    </rPh>
    <rPh sb="19" eb="20">
      <t>アタイ</t>
    </rPh>
    <rPh sb="21" eb="23">
      <t>エイヨウ</t>
    </rPh>
    <rPh sb="23" eb="25">
      <t>ジョウタイ</t>
    </rPh>
    <rPh sb="26" eb="30">
      <t>コウクウキノウ</t>
    </rPh>
    <rPh sb="31" eb="34">
      <t>ニンチショウ</t>
    </rPh>
    <rPh sb="35" eb="37">
      <t>ジョウキョウ</t>
    </rPh>
    <rPh sb="39" eb="40">
      <t>ホカ</t>
    </rPh>
    <rPh sb="41" eb="43">
      <t>シンシン</t>
    </rPh>
    <rPh sb="44" eb="46">
      <t>ジョウキョウ</t>
    </rPh>
    <rPh sb="46" eb="47">
      <t>トウ</t>
    </rPh>
    <rPh sb="48" eb="49">
      <t>カカ</t>
    </rPh>
    <rPh sb="50" eb="52">
      <t>ジョウホウ</t>
    </rPh>
    <rPh sb="58" eb="59">
      <t>モチ</t>
    </rPh>
    <phoneticPr fontId="3"/>
  </si>
  <si>
    <t>必要に応じて通所介護計画を見直すなど、上記の情報その他通所介護を適切かつ有効に提供するために必要な情報を活用</t>
    <rPh sb="0" eb="2">
      <t>ヒツヨウ</t>
    </rPh>
    <rPh sb="3" eb="4">
      <t>オウ</t>
    </rPh>
    <rPh sb="6" eb="8">
      <t>ツウショ</t>
    </rPh>
    <rPh sb="8" eb="10">
      <t>カイゴ</t>
    </rPh>
    <rPh sb="10" eb="12">
      <t>ケイカク</t>
    </rPh>
    <rPh sb="13" eb="15">
      <t>ミナオ</t>
    </rPh>
    <rPh sb="19" eb="21">
      <t>ジョウキ</t>
    </rPh>
    <rPh sb="22" eb="24">
      <t>ジョウホウ</t>
    </rPh>
    <rPh sb="26" eb="27">
      <t>タ</t>
    </rPh>
    <rPh sb="27" eb="29">
      <t>ツウショ</t>
    </rPh>
    <rPh sb="29" eb="31">
      <t>カイゴ</t>
    </rPh>
    <rPh sb="32" eb="34">
      <t>テキセツ</t>
    </rPh>
    <rPh sb="36" eb="38">
      <t>ユウコウ</t>
    </rPh>
    <rPh sb="39" eb="41">
      <t>テイキョウ</t>
    </rPh>
    <phoneticPr fontId="3"/>
  </si>
  <si>
    <t>下記イ～ニについて取り組んでいる
　イ　利用者の心身の状況等に係る基本的な情報に基づき、適切
　　なサービスを提供するためのサービス計画を作成
　ロ　サービス計画に基づいて、利用者の自立支援や重度化防止に
　　資する介護を実施
　ハ　ＬＩＦＥへの提出情報及びフィードバック情報等も活用し、
　　多職種が共同して、事業所の特性やサービス提供の在り方につ
　　いて検証を実施
　ニ　検証結果に基づき、利用者のサービス計画を適切に見直し、
　　事業所全体として、サービスの質のさらなる向上に努める</t>
    <rPh sb="0" eb="2">
      <t>カキ</t>
    </rPh>
    <rPh sb="9" eb="10">
      <t>ト</t>
    </rPh>
    <rPh sb="11" eb="12">
      <t>ク</t>
    </rPh>
    <rPh sb="20" eb="23">
      <t>リヨウシャ</t>
    </rPh>
    <rPh sb="24" eb="26">
      <t>シンシン</t>
    </rPh>
    <rPh sb="27" eb="29">
      <t>ジョウキョウ</t>
    </rPh>
    <rPh sb="29" eb="30">
      <t>トウ</t>
    </rPh>
    <rPh sb="31" eb="32">
      <t>カカ</t>
    </rPh>
    <rPh sb="33" eb="36">
      <t>キホンテキ</t>
    </rPh>
    <rPh sb="37" eb="39">
      <t>ジョウホウ</t>
    </rPh>
    <rPh sb="40" eb="41">
      <t>モト</t>
    </rPh>
    <rPh sb="44" eb="46">
      <t>テキセツ</t>
    </rPh>
    <rPh sb="55" eb="57">
      <t>テイキョウ</t>
    </rPh>
    <rPh sb="66" eb="68">
      <t>ケイカク</t>
    </rPh>
    <rPh sb="69" eb="71">
      <t>サクセイ</t>
    </rPh>
    <rPh sb="79" eb="81">
      <t>ケイカク</t>
    </rPh>
    <rPh sb="82" eb="83">
      <t>モト</t>
    </rPh>
    <rPh sb="87" eb="90">
      <t>リヨウシャ</t>
    </rPh>
    <rPh sb="91" eb="93">
      <t>ジリツ</t>
    </rPh>
    <rPh sb="93" eb="95">
      <t>シエン</t>
    </rPh>
    <rPh sb="96" eb="99">
      <t>ジュウドカ</t>
    </rPh>
    <rPh sb="99" eb="101">
      <t>ボウシ</t>
    </rPh>
    <rPh sb="105" eb="106">
      <t>シ</t>
    </rPh>
    <rPh sb="108" eb="110">
      <t>カイゴ</t>
    </rPh>
    <rPh sb="111" eb="113">
      <t>ジッシ</t>
    </rPh>
    <rPh sb="123" eb="125">
      <t>テイシュツ</t>
    </rPh>
    <rPh sb="125" eb="127">
      <t>ジョウホウ</t>
    </rPh>
    <rPh sb="127" eb="128">
      <t>オヨ</t>
    </rPh>
    <rPh sb="136" eb="138">
      <t>ジョウホウ</t>
    </rPh>
    <rPh sb="138" eb="139">
      <t>トウ</t>
    </rPh>
    <rPh sb="140" eb="142">
      <t>カツヨウ</t>
    </rPh>
    <rPh sb="151" eb="153">
      <t>キョウドウ</t>
    </rPh>
    <rPh sb="160" eb="162">
      <t>トクセイ</t>
    </rPh>
    <rPh sb="167" eb="169">
      <t>テイキョウ</t>
    </rPh>
    <rPh sb="170" eb="171">
      <t>ア</t>
    </rPh>
    <rPh sb="172" eb="173">
      <t>カタ</t>
    </rPh>
    <rPh sb="180" eb="182">
      <t>ケンショウ</t>
    </rPh>
    <rPh sb="183" eb="185">
      <t>ジッシ</t>
    </rPh>
    <rPh sb="189" eb="191">
      <t>ケンショウ</t>
    </rPh>
    <rPh sb="191" eb="193">
      <t>ケッカ</t>
    </rPh>
    <rPh sb="194" eb="195">
      <t>モト</t>
    </rPh>
    <rPh sb="198" eb="201">
      <t>リヨウシャ</t>
    </rPh>
    <rPh sb="206" eb="208">
      <t>ケイカク</t>
    </rPh>
    <rPh sb="209" eb="211">
      <t>テキセツ</t>
    </rPh>
    <rPh sb="212" eb="214">
      <t>ミナオ</t>
    </rPh>
    <rPh sb="222" eb="224">
      <t>ゼンタイ</t>
    </rPh>
    <rPh sb="233" eb="234">
      <t>シツ</t>
    </rPh>
    <rPh sb="239" eb="241">
      <t>コウジョウ</t>
    </rPh>
    <rPh sb="242" eb="243">
      <t>ツト</t>
    </rPh>
    <phoneticPr fontId="3"/>
  </si>
  <si>
    <r>
      <t>同一建物に対する減算</t>
    </r>
    <r>
      <rPr>
        <sz val="12"/>
        <rFont val="ＭＳ ゴシック"/>
        <family val="3"/>
        <charset val="128"/>
      </rPr>
      <t xml:space="preserve">
</t>
    </r>
    <rPh sb="0" eb="2">
      <t>ドウイツ</t>
    </rPh>
    <rPh sb="2" eb="4">
      <t>タテモノ</t>
    </rPh>
    <rPh sb="5" eb="6">
      <t>タイ</t>
    </rPh>
    <rPh sb="8" eb="10">
      <t>ゲンサン</t>
    </rPh>
    <phoneticPr fontId="3"/>
  </si>
  <si>
    <t>通所介護事業所と同一建物に居住または同一建物から当該事業所に通所している利用者がいる</t>
    <rPh sb="0" eb="2">
      <t>ツウショ</t>
    </rPh>
    <rPh sb="2" eb="4">
      <t>カイゴ</t>
    </rPh>
    <rPh sb="4" eb="7">
      <t>ジギョウショ</t>
    </rPh>
    <rPh sb="8" eb="10">
      <t>ドウイツ</t>
    </rPh>
    <rPh sb="10" eb="12">
      <t>タテモノ</t>
    </rPh>
    <rPh sb="13" eb="15">
      <t>キョジュウ</t>
    </rPh>
    <rPh sb="18" eb="20">
      <t>ドウイツ</t>
    </rPh>
    <rPh sb="20" eb="22">
      <t>タテモノ</t>
    </rPh>
    <rPh sb="24" eb="26">
      <t>トウガイ</t>
    </rPh>
    <rPh sb="26" eb="29">
      <t>ジギョウショ</t>
    </rPh>
    <rPh sb="30" eb="32">
      <t>ツウショ</t>
    </rPh>
    <rPh sb="36" eb="39">
      <t>リヨウシャ</t>
    </rPh>
    <phoneticPr fontId="3"/>
  </si>
  <si>
    <t>減算していればチェックが必要　　　　　　　　　　　　　　　　　　　　　　　　　　　　　　　　　　　　　　　　　　　　　減算していなければチェック不要</t>
    <rPh sb="0" eb="2">
      <t>ゲンサン</t>
    </rPh>
    <rPh sb="12" eb="14">
      <t>ヒツヨウ</t>
    </rPh>
    <rPh sb="59" eb="61">
      <t>ゲンサン</t>
    </rPh>
    <rPh sb="72" eb="74">
      <t>フヨウ</t>
    </rPh>
    <phoneticPr fontId="3"/>
  </si>
  <si>
    <t>減算対象外の事例に該当せず、減算が必要</t>
    <rPh sb="0" eb="2">
      <t>ゲンサン</t>
    </rPh>
    <rPh sb="2" eb="5">
      <t>タイショウガイ</t>
    </rPh>
    <rPh sb="6" eb="8">
      <t>ジレイ</t>
    </rPh>
    <rPh sb="9" eb="11">
      <t>ガイトウ</t>
    </rPh>
    <rPh sb="14" eb="16">
      <t>ゲンサン</t>
    </rPh>
    <rPh sb="17" eb="19">
      <t>ヒツヨウ</t>
    </rPh>
    <phoneticPr fontId="3"/>
  </si>
  <si>
    <t>事業所が送迎を行わない場合の減算</t>
    <rPh sb="0" eb="3">
      <t>ジギョウショ</t>
    </rPh>
    <rPh sb="4" eb="6">
      <t>ソウゲイ</t>
    </rPh>
    <rPh sb="7" eb="8">
      <t>オコナ</t>
    </rPh>
    <rPh sb="11" eb="13">
      <t>バアイ</t>
    </rPh>
    <rPh sb="14" eb="16">
      <t>ゲンサン</t>
    </rPh>
    <phoneticPr fontId="3"/>
  </si>
  <si>
    <t>通所介護従業者が、利用者の居宅と通所介護事業所間との送迎を実施していない</t>
    <rPh sb="0" eb="4">
      <t>ツウショカイゴ</t>
    </rPh>
    <rPh sb="4" eb="7">
      <t>ジュウギョウシャ</t>
    </rPh>
    <rPh sb="9" eb="12">
      <t>リヨウシャ</t>
    </rPh>
    <rPh sb="13" eb="15">
      <t>キョタク</t>
    </rPh>
    <rPh sb="16" eb="18">
      <t>ツウショ</t>
    </rPh>
    <rPh sb="18" eb="20">
      <t>カイゴ</t>
    </rPh>
    <rPh sb="20" eb="23">
      <t>ジギョウショ</t>
    </rPh>
    <rPh sb="23" eb="24">
      <t>カン</t>
    </rPh>
    <rPh sb="26" eb="28">
      <t>ソウゲイ</t>
    </rPh>
    <rPh sb="29" eb="31">
      <t>ジッシ</t>
    </rPh>
    <phoneticPr fontId="3"/>
  </si>
  <si>
    <t>サービス提供体制強化加算（Ⅰ）</t>
    <rPh sb="4" eb="6">
      <t>テイキョウ</t>
    </rPh>
    <rPh sb="6" eb="8">
      <t>タイセイ</t>
    </rPh>
    <rPh sb="8" eb="10">
      <t>キョウカ</t>
    </rPh>
    <rPh sb="10" eb="12">
      <t>カサン</t>
    </rPh>
    <phoneticPr fontId="3"/>
  </si>
  <si>
    <t>次のいずれかに適合
①介護職員の総数のうち、介護福祉士の占める割合が７割以上
②介護職員の総数のうち、勤続年数10年以上の介護福祉士の占める割合が2.5割以上</t>
    <rPh sb="0" eb="1">
      <t>ツギ</t>
    </rPh>
    <rPh sb="7" eb="9">
      <t>テキゴウ</t>
    </rPh>
    <rPh sb="11" eb="13">
      <t>カイゴ</t>
    </rPh>
    <rPh sb="13" eb="15">
      <t>ショクイン</t>
    </rPh>
    <rPh sb="16" eb="18">
      <t>ソウスウ</t>
    </rPh>
    <rPh sb="22" eb="24">
      <t>カイゴ</t>
    </rPh>
    <rPh sb="24" eb="27">
      <t>フクシシ</t>
    </rPh>
    <rPh sb="28" eb="29">
      <t>シ</t>
    </rPh>
    <rPh sb="31" eb="33">
      <t>ワリアイ</t>
    </rPh>
    <rPh sb="35" eb="36">
      <t>ワリ</t>
    </rPh>
    <rPh sb="36" eb="38">
      <t>イジョウ</t>
    </rPh>
    <rPh sb="40" eb="44">
      <t>カイゴショクイン</t>
    </rPh>
    <rPh sb="45" eb="47">
      <t>ソウスウ</t>
    </rPh>
    <rPh sb="51" eb="53">
      <t>キンゾク</t>
    </rPh>
    <rPh sb="53" eb="55">
      <t>ネンスウ</t>
    </rPh>
    <rPh sb="57" eb="58">
      <t>ネン</t>
    </rPh>
    <rPh sb="58" eb="60">
      <t>イジョウ</t>
    </rPh>
    <rPh sb="61" eb="63">
      <t>カイゴ</t>
    </rPh>
    <rPh sb="63" eb="66">
      <t>フクシシ</t>
    </rPh>
    <rPh sb="67" eb="68">
      <t>シ</t>
    </rPh>
    <rPh sb="70" eb="72">
      <t>ワリアイ</t>
    </rPh>
    <rPh sb="76" eb="77">
      <t>ワリ</t>
    </rPh>
    <rPh sb="77" eb="79">
      <t>イジョウ</t>
    </rPh>
    <phoneticPr fontId="3"/>
  </si>
  <si>
    <t>サービス提供体制強化加算（Ⅱ）</t>
    <rPh sb="4" eb="6">
      <t>テイキョウ</t>
    </rPh>
    <rPh sb="6" eb="8">
      <t>タイセイ</t>
    </rPh>
    <rPh sb="8" eb="10">
      <t>キョウカ</t>
    </rPh>
    <rPh sb="10" eb="12">
      <t>カサン</t>
    </rPh>
    <phoneticPr fontId="3"/>
  </si>
  <si>
    <t>介護職員の総数のうち、介護福祉士の占める割合が５割以上</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
  </si>
  <si>
    <t>サービス提供体制強化加算（Ⅲ）</t>
    <rPh sb="4" eb="6">
      <t>テイキョウ</t>
    </rPh>
    <rPh sb="6" eb="8">
      <t>タイセイ</t>
    </rPh>
    <rPh sb="8" eb="10">
      <t>キョウカ</t>
    </rPh>
    <rPh sb="10" eb="12">
      <t>カサン</t>
    </rPh>
    <phoneticPr fontId="3"/>
  </si>
  <si>
    <t>次のいずれかに適合
①介護職員の総数のうち、介護福祉士の占める割合が４割以上
②直接処遇職員（生活相談員、看護職員、介護職員、機能訓練指導員）のうち勤続年数７年以上の者が３割以上</t>
    <rPh sb="0" eb="1">
      <t>ツギ</t>
    </rPh>
    <rPh sb="7" eb="9">
      <t>テキゴウ</t>
    </rPh>
    <rPh sb="11" eb="13">
      <t>カイゴ</t>
    </rPh>
    <rPh sb="13" eb="15">
      <t>ショクイン</t>
    </rPh>
    <rPh sb="16" eb="18">
      <t>ソウスウ</t>
    </rPh>
    <rPh sb="22" eb="24">
      <t>カイゴ</t>
    </rPh>
    <rPh sb="24" eb="27">
      <t>フクシシ</t>
    </rPh>
    <rPh sb="28" eb="29">
      <t>シ</t>
    </rPh>
    <rPh sb="31" eb="33">
      <t>ワリアイ</t>
    </rPh>
    <rPh sb="35" eb="36">
      <t>ワリ</t>
    </rPh>
    <rPh sb="36" eb="38">
      <t>イジョウ</t>
    </rPh>
    <rPh sb="40" eb="42">
      <t>チョクセツ</t>
    </rPh>
    <rPh sb="42" eb="44">
      <t>ショグウ</t>
    </rPh>
    <rPh sb="44" eb="46">
      <t>ショクイン</t>
    </rPh>
    <rPh sb="47" eb="49">
      <t>セイカツ</t>
    </rPh>
    <rPh sb="49" eb="52">
      <t>ソウダンイン</t>
    </rPh>
    <rPh sb="53" eb="55">
      <t>カンゴ</t>
    </rPh>
    <rPh sb="55" eb="57">
      <t>ショクイン</t>
    </rPh>
    <rPh sb="58" eb="60">
      <t>カイゴ</t>
    </rPh>
    <rPh sb="60" eb="62">
      <t>ショクイン</t>
    </rPh>
    <rPh sb="63" eb="65">
      <t>キノウ</t>
    </rPh>
    <rPh sb="65" eb="67">
      <t>クンレン</t>
    </rPh>
    <rPh sb="67" eb="70">
      <t>シドウイン</t>
    </rPh>
    <rPh sb="74" eb="76">
      <t>キンゾク</t>
    </rPh>
    <rPh sb="76" eb="78">
      <t>ネンスウ</t>
    </rPh>
    <rPh sb="79" eb="80">
      <t>ネン</t>
    </rPh>
    <rPh sb="80" eb="82">
      <t>イジョウ</t>
    </rPh>
    <rPh sb="83" eb="84">
      <t>モノ</t>
    </rPh>
    <rPh sb="86" eb="87">
      <t>ワリ</t>
    </rPh>
    <rPh sb="87" eb="89">
      <t>イジョウ</t>
    </rPh>
    <phoneticPr fontId="3"/>
  </si>
  <si>
    <t>５　労働基準法等の労働に関する法令に違反し、罰金以上の刑に処せられていない</t>
    <rPh sb="2" eb="4">
      <t>ロウドウ</t>
    </rPh>
    <rPh sb="4" eb="6">
      <t>キジュン</t>
    </rPh>
    <rPh sb="6" eb="7">
      <t>ホウ</t>
    </rPh>
    <rPh sb="7" eb="8">
      <t>トウ</t>
    </rPh>
    <rPh sb="9" eb="11">
      <t>ロウドウ</t>
    </rPh>
    <rPh sb="12" eb="13">
      <t>カン</t>
    </rPh>
    <rPh sb="15" eb="17">
      <t>ホウレイ</t>
    </rPh>
    <rPh sb="18" eb="20">
      <t>イハン</t>
    </rPh>
    <rPh sb="22" eb="24">
      <t>バッキン</t>
    </rPh>
    <rPh sb="24" eb="26">
      <t>イジョウ</t>
    </rPh>
    <rPh sb="27" eb="28">
      <t>ケイ</t>
    </rPh>
    <rPh sb="29" eb="30">
      <t>ショ</t>
    </rPh>
    <phoneticPr fontId="3"/>
  </si>
  <si>
    <t>６　労働保険料の納付を適正に行っている</t>
    <rPh sb="2" eb="4">
      <t>ロウドウ</t>
    </rPh>
    <rPh sb="4" eb="7">
      <t>ホケンリョウ</t>
    </rPh>
    <rPh sb="8" eb="10">
      <t>ノウフ</t>
    </rPh>
    <rPh sb="11" eb="13">
      <t>テキセイ</t>
    </rPh>
    <rPh sb="14" eb="15">
      <t>オコナ</t>
    </rPh>
    <phoneticPr fontId="3"/>
  </si>
  <si>
    <t>７　次の①、②及び③のいずれにも該当</t>
    <rPh sb="2" eb="3">
      <t>ツギ</t>
    </rPh>
    <rPh sb="7" eb="8">
      <t>オヨ</t>
    </rPh>
    <rPh sb="16" eb="18">
      <t>ガイトウ</t>
    </rPh>
    <phoneticPr fontId="3"/>
  </si>
  <si>
    <t>①介護職員の任用の際、職責又は職務内容等（賃金に関するものを含む）の要件を書面で定め、全ての介護職員に周知している</t>
    <rPh sb="1" eb="3">
      <t>カイゴ</t>
    </rPh>
    <rPh sb="3" eb="5">
      <t>ショクイン</t>
    </rPh>
    <rPh sb="6" eb="8">
      <t>ニンヨウ</t>
    </rPh>
    <rPh sb="9" eb="10">
      <t>サイ</t>
    </rPh>
    <rPh sb="11" eb="13">
      <t>ショクセキ</t>
    </rPh>
    <rPh sb="13" eb="14">
      <t>マタ</t>
    </rPh>
    <rPh sb="15" eb="17">
      <t>ショクム</t>
    </rPh>
    <rPh sb="17" eb="19">
      <t>ナイヨウ</t>
    </rPh>
    <rPh sb="19" eb="20">
      <t>トウ</t>
    </rPh>
    <rPh sb="21" eb="23">
      <t>チンギン</t>
    </rPh>
    <rPh sb="24" eb="25">
      <t>カン</t>
    </rPh>
    <rPh sb="30" eb="31">
      <t>フク</t>
    </rPh>
    <rPh sb="34" eb="36">
      <t>ヨウケン</t>
    </rPh>
    <rPh sb="37" eb="39">
      <t>ショメン</t>
    </rPh>
    <rPh sb="40" eb="41">
      <t>サダ</t>
    </rPh>
    <rPh sb="43" eb="44">
      <t>スベ</t>
    </rPh>
    <rPh sb="46" eb="48">
      <t>カイゴ</t>
    </rPh>
    <rPh sb="48" eb="50">
      <t>ショクイン</t>
    </rPh>
    <rPh sb="51" eb="53">
      <t>シュウチ</t>
    </rPh>
    <phoneticPr fontId="3"/>
  </si>
  <si>
    <t>②介護職員の資質向上の支援に関する計画を策定し、当該計画に基づき研修を実施又は研修の機会を確保し、それを全ての介護職員に周知している</t>
    <rPh sb="1" eb="3">
      <t>カイゴ</t>
    </rPh>
    <rPh sb="3" eb="5">
      <t>ショクイン</t>
    </rPh>
    <rPh sb="6" eb="8">
      <t>シシツ</t>
    </rPh>
    <rPh sb="8" eb="10">
      <t>コウジョウ</t>
    </rPh>
    <rPh sb="11" eb="13">
      <t>シエン</t>
    </rPh>
    <rPh sb="14" eb="15">
      <t>カン</t>
    </rPh>
    <rPh sb="17" eb="19">
      <t>ケイカク</t>
    </rPh>
    <rPh sb="20" eb="22">
      <t>サクテイ</t>
    </rPh>
    <rPh sb="24" eb="26">
      <t>トウガイ</t>
    </rPh>
    <rPh sb="26" eb="28">
      <t>ケイカク</t>
    </rPh>
    <rPh sb="29" eb="30">
      <t>モト</t>
    </rPh>
    <rPh sb="32" eb="34">
      <t>ケンシュウ</t>
    </rPh>
    <rPh sb="35" eb="37">
      <t>ジッシ</t>
    </rPh>
    <rPh sb="37" eb="38">
      <t>マタ</t>
    </rPh>
    <rPh sb="39" eb="41">
      <t>ケンシュウ</t>
    </rPh>
    <rPh sb="42" eb="44">
      <t>キカイ</t>
    </rPh>
    <rPh sb="45" eb="47">
      <t>カクホ</t>
    </rPh>
    <rPh sb="52" eb="53">
      <t>スベ</t>
    </rPh>
    <rPh sb="55" eb="57">
      <t>カイゴ</t>
    </rPh>
    <rPh sb="57" eb="59">
      <t>ショクイン</t>
    </rPh>
    <rPh sb="60" eb="62">
      <t>シュウチ</t>
    </rPh>
    <phoneticPr fontId="3"/>
  </si>
  <si>
    <t>③介護職員の経験若しくは資格等に応じて昇給する仕組み又は一定の基準に基づき定期に昇給を判断する仕組みを書面で定め、それを全ての介護職員に周知している</t>
    <rPh sb="1" eb="3">
      <t>カイゴ</t>
    </rPh>
    <rPh sb="3" eb="5">
      <t>ショクイン</t>
    </rPh>
    <rPh sb="6" eb="8">
      <t>ケイケン</t>
    </rPh>
    <rPh sb="8" eb="9">
      <t>モ</t>
    </rPh>
    <rPh sb="12" eb="14">
      <t>シカク</t>
    </rPh>
    <rPh sb="14" eb="15">
      <t>トウ</t>
    </rPh>
    <rPh sb="16" eb="17">
      <t>オウ</t>
    </rPh>
    <rPh sb="19" eb="21">
      <t>ショウキュウ</t>
    </rPh>
    <rPh sb="23" eb="25">
      <t>シク</t>
    </rPh>
    <rPh sb="26" eb="27">
      <t>マタ</t>
    </rPh>
    <rPh sb="28" eb="30">
      <t>イッテイ</t>
    </rPh>
    <rPh sb="31" eb="33">
      <t>キジュン</t>
    </rPh>
    <rPh sb="34" eb="35">
      <t>モト</t>
    </rPh>
    <rPh sb="37" eb="39">
      <t>テイキ</t>
    </rPh>
    <rPh sb="40" eb="42">
      <t>ショウキュウ</t>
    </rPh>
    <rPh sb="43" eb="45">
      <t>ハンダン</t>
    </rPh>
    <rPh sb="47" eb="49">
      <t>シク</t>
    </rPh>
    <rPh sb="51" eb="53">
      <t>ショメン</t>
    </rPh>
    <rPh sb="54" eb="55">
      <t>サダ</t>
    </rPh>
    <rPh sb="60" eb="61">
      <t>スベ</t>
    </rPh>
    <rPh sb="63" eb="65">
      <t>カイゴ</t>
    </rPh>
    <rPh sb="65" eb="67">
      <t>ショクイン</t>
    </rPh>
    <rPh sb="68" eb="70">
      <t>シュウチ</t>
    </rPh>
    <phoneticPr fontId="3"/>
  </si>
  <si>
    <t>共生型通所介護の場合</t>
    <rPh sb="0" eb="3">
      <t>キョウセイガタ</t>
    </rPh>
    <rPh sb="3" eb="5">
      <t>ツウショ</t>
    </rPh>
    <rPh sb="5" eb="7">
      <t>カイゴ</t>
    </rPh>
    <rPh sb="8" eb="10">
      <t>バアイ</t>
    </rPh>
    <phoneticPr fontId="3"/>
  </si>
  <si>
    <t>生活相談員を１名以上配置</t>
    <rPh sb="0" eb="2">
      <t>セイカツ</t>
    </rPh>
    <rPh sb="2" eb="5">
      <t>ソウダンイン</t>
    </rPh>
    <rPh sb="7" eb="8">
      <t>メイ</t>
    </rPh>
    <rPh sb="8" eb="10">
      <t>イジョウ</t>
    </rPh>
    <rPh sb="10" eb="12">
      <t>ハイチ</t>
    </rPh>
    <phoneticPr fontId="3"/>
  </si>
  <si>
    <t>地域に貢献する活動</t>
    <rPh sb="0" eb="2">
      <t>チイキ</t>
    </rPh>
    <rPh sb="3" eb="5">
      <t>コウケン</t>
    </rPh>
    <rPh sb="7" eb="9">
      <t>カツドウ</t>
    </rPh>
    <phoneticPr fontId="3"/>
  </si>
  <si>
    <t>高齢者虐待防止措置未実施減算</t>
    <phoneticPr fontId="3"/>
  </si>
  <si>
    <t>①高齢者虐待防止のための対策を検討する委員会を定期的に開催</t>
    <phoneticPr fontId="3"/>
  </si>
  <si>
    <t>②高齢者虐待防止のための指針を整備</t>
    <rPh sb="12" eb="14">
      <t>シシン</t>
    </rPh>
    <rPh sb="15" eb="17">
      <t>セイビ</t>
    </rPh>
    <phoneticPr fontId="3"/>
  </si>
  <si>
    <t>高齢者虐待防止指針</t>
    <rPh sb="0" eb="3">
      <t>コウレイシャ</t>
    </rPh>
    <rPh sb="3" eb="7">
      <t>ギャクタイボウシ</t>
    </rPh>
    <rPh sb="7" eb="9">
      <t>シシン</t>
    </rPh>
    <phoneticPr fontId="3"/>
  </si>
  <si>
    <t>③高齢者虐待防止のための研修を年１回以上実施</t>
    <rPh sb="12" eb="14">
      <t>ケンシュウ</t>
    </rPh>
    <phoneticPr fontId="3"/>
  </si>
  <si>
    <t>研修計画書(研修目標、内容、研修期間等)</t>
    <rPh sb="0" eb="2">
      <t>ケンシュウ</t>
    </rPh>
    <rPh sb="2" eb="5">
      <t>ケイカクショ</t>
    </rPh>
    <rPh sb="6" eb="8">
      <t>ケンシュウ</t>
    </rPh>
    <rPh sb="8" eb="10">
      <t>モクヒョウ</t>
    </rPh>
    <rPh sb="11" eb="13">
      <t>ナイヨウ</t>
    </rPh>
    <rPh sb="14" eb="16">
      <t>ケンシュウ</t>
    </rPh>
    <rPh sb="16" eb="18">
      <t>キカン</t>
    </rPh>
    <rPh sb="18" eb="19">
      <t>ナド</t>
    </rPh>
    <phoneticPr fontId="3"/>
  </si>
  <si>
    <t>④高齢者虐待防止措置を適正に実施するための担当者を設置</t>
    <rPh sb="25" eb="27">
      <t>セッチ</t>
    </rPh>
    <phoneticPr fontId="3"/>
  </si>
  <si>
    <t>あり</t>
    <phoneticPr fontId="3"/>
  </si>
  <si>
    <t>①から④が実施されていない事実が生じた場合、速やかに改善計画を都道府県知事に提出した後、事実が生じた月から３月後に改善計画に基づく改善状況を都道府県知事に報告。</t>
    <rPh sb="5" eb="7">
      <t>ジッシ</t>
    </rPh>
    <phoneticPr fontId="3"/>
  </si>
  <si>
    <t>改善計画</t>
    <rPh sb="0" eb="4">
      <t>カイゼンケイカク</t>
    </rPh>
    <phoneticPr fontId="3"/>
  </si>
  <si>
    <t>感染症や非常災害の発生時において、サービスの提供を継続的に実施し、及び非常時の体制で早期の業務再開を図るための計画（以下「業務継続計画」という。）を策定し、当該計画に従い必要な措置を講じている。</t>
    <phoneticPr fontId="3"/>
  </si>
  <si>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3"/>
  </si>
  <si>
    <t>(様式等参考)
リハビリテーション・個別機能訓練、栄養、口腔の実施及び一体的取組について（令和６年３月15日老老発0315第２号）
生活機能チェックシート（別紙様式３－２）、個別機能訓練計画書（別紙様式３－３）</t>
    <rPh sb="35" eb="38">
      <t>イッタイテキ</t>
    </rPh>
    <rPh sb="38" eb="39">
      <t>ト</t>
    </rPh>
    <rPh sb="39" eb="40">
      <t>ク</t>
    </rPh>
    <rPh sb="66" eb="68">
      <t>セイカツ</t>
    </rPh>
    <rPh sb="68" eb="70">
      <t>キノウ</t>
    </rPh>
    <rPh sb="97" eb="101">
      <t>ベッシヨウシキ</t>
    </rPh>
    <phoneticPr fontId="3"/>
  </si>
  <si>
    <t>事業所の従業者に対する認知症ケアに関する事例の検討や技術的指導に係る会議を定期的に開催</t>
    <rPh sb="0" eb="3">
      <t>ジギョウショ</t>
    </rPh>
    <rPh sb="4" eb="7">
      <t>ジュウギョウシャ</t>
    </rPh>
    <rPh sb="8" eb="9">
      <t>タイ</t>
    </rPh>
    <rPh sb="11" eb="14">
      <t>ニンチショウ</t>
    </rPh>
    <rPh sb="17" eb="18">
      <t>カン</t>
    </rPh>
    <rPh sb="20" eb="22">
      <t>ジレイ</t>
    </rPh>
    <rPh sb="23" eb="25">
      <t>ケントウ</t>
    </rPh>
    <rPh sb="26" eb="28">
      <t>ギジュツ</t>
    </rPh>
    <rPh sb="28" eb="29">
      <t>テキ</t>
    </rPh>
    <rPh sb="29" eb="31">
      <t>シドウ</t>
    </rPh>
    <rPh sb="32" eb="33">
      <t>カカ</t>
    </rPh>
    <rPh sb="34" eb="36">
      <t>カイギ</t>
    </rPh>
    <rPh sb="37" eb="39">
      <t>テイキ</t>
    </rPh>
    <rPh sb="39" eb="40">
      <t>テキ</t>
    </rPh>
    <rPh sb="41" eb="43">
      <t>カイサイ</t>
    </rPh>
    <phoneticPr fontId="3"/>
  </si>
  <si>
    <t>(様式等参考)
リハビリテーション・個別機能訓練、栄養、口腔の実施及び一体的取組について（令和６年３月15日老老発0315第２号）
栄養スクリーニング・アセスメント・モニタリン
グ（通所・居宅）（様式例）（別紙様式４－３－１）、栄養ケア計画書（通所・居宅）（様式例）（別紙様式４－３－２）</t>
    <phoneticPr fontId="3"/>
  </si>
  <si>
    <t>(様式等参考)
リハビリテーション・個別機能訓練、栄養、口腔の実施及び一体的取組について（令和６年３月15日老老発0315第２号）
栄養スクリーニング・アセスメント・モニタリン
グ（通所・居宅）（様式例）（別紙様式４－３－１）、栄養ケア計画書（通所・居宅）（様式例）（別紙様式４－３－２）</t>
    <phoneticPr fontId="3"/>
  </si>
  <si>
    <t>(様式等参考)
リハビリテーション・個別機能訓練、栄養、口腔の実施及び一体的取組について（令和６年３月15日老老発0315第２号）
口腔機能向上サービスに関する計画書（別紙様式６－４）</t>
    <phoneticPr fontId="3"/>
  </si>
  <si>
    <t>(様式等参考）
科学的介護情報システム(LIFE)関連加算に関する基本的考え方並びに事務処理手順及び様式例の提示について(令和６年３月15日老老発0315第４号）別紙様式１</t>
    <rPh sb="1" eb="3">
      <t>ヨウシキ</t>
    </rPh>
    <rPh sb="3" eb="4">
      <t>トウ</t>
    </rPh>
    <rPh sb="4" eb="6">
      <t>サンコウ</t>
    </rPh>
    <rPh sb="13" eb="15">
      <t>ジョウホウ</t>
    </rPh>
    <rPh sb="25" eb="27">
      <t>カンレン</t>
    </rPh>
    <rPh sb="27" eb="29">
      <t>カサン</t>
    </rPh>
    <rPh sb="30" eb="31">
      <t>カン</t>
    </rPh>
    <rPh sb="33" eb="36">
      <t>キホンテキ</t>
    </rPh>
    <rPh sb="36" eb="37">
      <t>カンガ</t>
    </rPh>
    <rPh sb="38" eb="40">
      <t>カタナラ</t>
    </rPh>
    <rPh sb="42" eb="48">
      <t>ジムショリテジュン</t>
    </rPh>
    <rPh sb="48" eb="49">
      <t>オヨ</t>
    </rPh>
    <rPh sb="50" eb="52">
      <t>ヨウシキ</t>
    </rPh>
    <rPh sb="52" eb="53">
      <t>レイ</t>
    </rPh>
    <rPh sb="54" eb="56">
      <t>テイジ</t>
    </rPh>
    <rPh sb="61" eb="63">
      <t>レイワ</t>
    </rPh>
    <rPh sb="64" eb="65">
      <t>ネン</t>
    </rPh>
    <rPh sb="66" eb="67">
      <t>ガツ</t>
    </rPh>
    <rPh sb="69" eb="70">
      <t>ニチ</t>
    </rPh>
    <rPh sb="70" eb="72">
      <t>ロウロウ</t>
    </rPh>
    <rPh sb="72" eb="73">
      <t>ハッ</t>
    </rPh>
    <rPh sb="77" eb="78">
      <t>ダイ</t>
    </rPh>
    <rPh sb="79" eb="80">
      <t>ゴウ</t>
    </rPh>
    <rPh sb="81" eb="83">
      <t>ベッシ</t>
    </rPh>
    <rPh sb="83" eb="85">
      <t>ヨウシキ</t>
    </rPh>
    <phoneticPr fontId="3"/>
  </si>
  <si>
    <t>９　８の処遇改善内容等について、インターネットの利用その他の適切な方法により公表していること</t>
    <rPh sb="4" eb="8">
      <t>ショグウカイゼン</t>
    </rPh>
    <rPh sb="8" eb="10">
      <t>ナイヨウ</t>
    </rPh>
    <rPh sb="10" eb="11">
      <t>トウ</t>
    </rPh>
    <rPh sb="24" eb="26">
      <t>リヨウ</t>
    </rPh>
    <rPh sb="28" eb="29">
      <t>タ</t>
    </rPh>
    <rPh sb="30" eb="32">
      <t>テキセツ</t>
    </rPh>
    <rPh sb="33" eb="35">
      <t>ホウホウ</t>
    </rPh>
    <rPh sb="38" eb="40">
      <t>コウヒョウ</t>
    </rPh>
    <phoneticPr fontId="3"/>
  </si>
  <si>
    <t>注) 「一定の業務経験」とは通算４年以上、常勤で通所介護事業所等に従事した者（勤務証明書必要）</t>
    <rPh sb="0" eb="1">
      <t>チュウ</t>
    </rPh>
    <rPh sb="4" eb="6">
      <t>イッテイ</t>
    </rPh>
    <rPh sb="7" eb="9">
      <t>ギョウム</t>
    </rPh>
    <rPh sb="9" eb="11">
      <t>ケイケン</t>
    </rPh>
    <rPh sb="14" eb="16">
      <t>ツウサン</t>
    </rPh>
    <rPh sb="17" eb="18">
      <t>ネン</t>
    </rPh>
    <rPh sb="18" eb="20">
      <t>イジョウ</t>
    </rPh>
    <rPh sb="21" eb="23">
      <t>ジョウキン</t>
    </rPh>
    <rPh sb="24" eb="28">
      <t>ツウショカイゴ</t>
    </rPh>
    <rPh sb="28" eb="31">
      <t>ジギョウショ</t>
    </rPh>
    <rPh sb="31" eb="32">
      <t>トウ</t>
    </rPh>
    <rPh sb="33" eb="35">
      <t>ジュウジ</t>
    </rPh>
    <rPh sb="37" eb="38">
      <t>モノ</t>
    </rPh>
    <rPh sb="39" eb="44">
      <t>キンムショウメイショ</t>
    </rPh>
    <rPh sb="44" eb="46">
      <t>ヒツヨウ</t>
    </rPh>
    <phoneticPr fontId="3"/>
  </si>
  <si>
    <t>（注）
○社会福祉法第２条第２項に定める第一種社会福祉事業を
行う施設（社会福祉施設）のうち、同条同項第３号に定
める施設（老人福祉法に規定する養護老人ホーム、特別
養護老人ホーム又は軽費老人ホーム）において常勤職員
として、４年以上看護介護業務に従事した経験のある者
○通所介護事業所（老人デイサービス）において常勤職員
として、４年以上看護介護業務に従事した経験のある者</t>
    <phoneticPr fontId="2"/>
  </si>
  <si>
    <t>県基準条例第100条第1項</t>
    <rPh sb="0" eb="1">
      <t>ケン</t>
    </rPh>
    <rPh sb="1" eb="5">
      <t>キジュンジョウレイ</t>
    </rPh>
    <rPh sb="5" eb="6">
      <t>ダイ</t>
    </rPh>
    <rPh sb="9" eb="10">
      <t>ジョウ</t>
    </rPh>
    <rPh sb="10" eb="11">
      <t>ダイ</t>
    </rPh>
    <rPh sb="12" eb="13">
      <t>コウ</t>
    </rPh>
    <phoneticPr fontId="3"/>
  </si>
  <si>
    <t>県基準条例第100条第1項</t>
    <rPh sb="10" eb="11">
      <t>ダイ</t>
    </rPh>
    <rPh sb="12" eb="13">
      <t>コウ</t>
    </rPh>
    <phoneticPr fontId="3"/>
  </si>
  <si>
    <t xml:space="preserve">サービス提供日ごとに、指定通所介護の提供を行う時間数(以下「提供時間数」）に応じて、専ら指定通所介護の提供に当たる生活相談員が１以上確保されるために必要と認められる数を配置していますか。
　　　　　　　　　　　　　　　　　　　　　　　　　　　　　　　　　　　　　　　　　　　　　　　　　　　　　　※提供時間数は、事業所のサービス提供開始時刻から終了時刻まで（サービスが提供されていない時間帯を除く）
</t>
    <rPh sb="4" eb="7">
      <t>テイキョウビ</t>
    </rPh>
    <rPh sb="11" eb="13">
      <t>シテイ</t>
    </rPh>
    <rPh sb="13" eb="15">
      <t>ツウショ</t>
    </rPh>
    <rPh sb="15" eb="17">
      <t>カイゴ</t>
    </rPh>
    <rPh sb="18" eb="20">
      <t>テイキョウ</t>
    </rPh>
    <rPh sb="21" eb="22">
      <t>オコナ</t>
    </rPh>
    <rPh sb="23" eb="26">
      <t>ジカンスウ</t>
    </rPh>
    <rPh sb="27" eb="29">
      <t>イカ</t>
    </rPh>
    <rPh sb="30" eb="32">
      <t>テイキョウ</t>
    </rPh>
    <rPh sb="32" eb="34">
      <t>ジカン</t>
    </rPh>
    <rPh sb="34" eb="35">
      <t>スウ</t>
    </rPh>
    <rPh sb="38" eb="39">
      <t>オウ</t>
    </rPh>
    <rPh sb="42" eb="43">
      <t>モッパ</t>
    </rPh>
    <rPh sb="44" eb="46">
      <t>シテイ</t>
    </rPh>
    <rPh sb="46" eb="48">
      <t>ツウショ</t>
    </rPh>
    <rPh sb="48" eb="50">
      <t>カイゴ</t>
    </rPh>
    <rPh sb="51" eb="53">
      <t>テイキョウ</t>
    </rPh>
    <rPh sb="54" eb="55">
      <t>ア</t>
    </rPh>
    <rPh sb="57" eb="59">
      <t>セイカツ</t>
    </rPh>
    <rPh sb="59" eb="62">
      <t>ソウダンイン</t>
    </rPh>
    <rPh sb="64" eb="66">
      <t>イジョウ</t>
    </rPh>
    <rPh sb="66" eb="68">
      <t>カクホ</t>
    </rPh>
    <rPh sb="74" eb="76">
      <t>ヒツヨウ</t>
    </rPh>
    <rPh sb="77" eb="78">
      <t>ミト</t>
    </rPh>
    <rPh sb="82" eb="83">
      <t>スウ</t>
    </rPh>
    <rPh sb="84" eb="86">
      <t>ハイチ</t>
    </rPh>
    <rPh sb="149" eb="151">
      <t>テイキョウ</t>
    </rPh>
    <rPh sb="151" eb="154">
      <t>ジカンスウ</t>
    </rPh>
    <rPh sb="156" eb="159">
      <t>ジギョウショ</t>
    </rPh>
    <rPh sb="164" eb="166">
      <t>テイキョウ</t>
    </rPh>
    <rPh sb="166" eb="168">
      <t>カイシ</t>
    </rPh>
    <rPh sb="168" eb="170">
      <t>ジコク</t>
    </rPh>
    <rPh sb="172" eb="174">
      <t>シュウリョウ</t>
    </rPh>
    <rPh sb="174" eb="176">
      <t>ジコク</t>
    </rPh>
    <rPh sb="184" eb="186">
      <t>テイキョウ</t>
    </rPh>
    <rPh sb="192" eb="195">
      <t>ジカンタイ</t>
    </rPh>
    <rPh sb="196" eb="197">
      <t>ノゾ</t>
    </rPh>
    <phoneticPr fontId="3"/>
  </si>
  <si>
    <t xml:space="preserve">単位ごとに、専ら指定通所介護の提供に当たる看護職員が１以上確保されるために必要と認められる数を配置していますか。
</t>
    <rPh sb="0" eb="2">
      <t>タンイ</t>
    </rPh>
    <rPh sb="6" eb="7">
      <t>モッパ</t>
    </rPh>
    <rPh sb="8" eb="10">
      <t>シテイ</t>
    </rPh>
    <rPh sb="10" eb="12">
      <t>ツウショ</t>
    </rPh>
    <rPh sb="12" eb="14">
      <t>カイゴ</t>
    </rPh>
    <rPh sb="15" eb="17">
      <t>テイキョウ</t>
    </rPh>
    <rPh sb="18" eb="19">
      <t>ア</t>
    </rPh>
    <rPh sb="21" eb="23">
      <t>カンゴ</t>
    </rPh>
    <rPh sb="23" eb="25">
      <t>ショクイン</t>
    </rPh>
    <rPh sb="27" eb="29">
      <t>イジョウ</t>
    </rPh>
    <rPh sb="29" eb="31">
      <t>カクホ</t>
    </rPh>
    <rPh sb="37" eb="39">
      <t>ヒツヨウ</t>
    </rPh>
    <rPh sb="40" eb="41">
      <t>ミト</t>
    </rPh>
    <rPh sb="45" eb="46">
      <t>カズ</t>
    </rPh>
    <rPh sb="47" eb="49">
      <t>ハイチ</t>
    </rPh>
    <phoneticPr fontId="3"/>
  </si>
  <si>
    <t>単位ごとに、介護職員を常時１人以上配置していますか。</t>
    <rPh sb="0" eb="2">
      <t>タンイ</t>
    </rPh>
    <rPh sb="6" eb="8">
      <t>カイゴ</t>
    </rPh>
    <rPh sb="8" eb="10">
      <t>ショクイン</t>
    </rPh>
    <rPh sb="11" eb="13">
      <t>ジョウジ</t>
    </rPh>
    <rPh sb="14" eb="15">
      <t>ニン</t>
    </rPh>
    <rPh sb="15" eb="17">
      <t>イジョウ</t>
    </rPh>
    <rPh sb="17" eb="19">
      <t>ハイチ</t>
    </rPh>
    <phoneticPr fontId="3"/>
  </si>
  <si>
    <t>県基準条例第100条第2項</t>
    <phoneticPr fontId="3"/>
  </si>
  <si>
    <t>県基準条例第100条第1項</t>
    <phoneticPr fontId="3"/>
  </si>
  <si>
    <t>県基準条例第100条第8項</t>
    <rPh sb="0" eb="1">
      <t>ケン</t>
    </rPh>
    <rPh sb="1" eb="3">
      <t>キジュン</t>
    </rPh>
    <rPh sb="3" eb="5">
      <t>ジョウレイ</t>
    </rPh>
    <rPh sb="5" eb="6">
      <t>ダイ</t>
    </rPh>
    <rPh sb="9" eb="10">
      <t>ジョウ</t>
    </rPh>
    <rPh sb="10" eb="11">
      <t>ダイ</t>
    </rPh>
    <rPh sb="12" eb="13">
      <t>コウ</t>
    </rPh>
    <phoneticPr fontId="3"/>
  </si>
  <si>
    <t>※　利用者数が15人までの場合　　　　　　　　　　　　　　　　　　　　　　　　　　　　　　　　　　　　　　　　　　　　　　　　　　　　　　　　　　　　　　　　　　　　　　　　　　　　　　　　　　　　　　　　　　　　　　　　　　　　　　　　　　　　　　　　　　　　　　確保すべき勤務延時間数＝平均提供時間数　　　　　　　　　　　　　　　　　　　　　　　　　　　　　　　　　　　　　　　　　　　　　　　　　　　　　　　　　　　　　　　　　　　　　　　　　　　　　　　　　　　　　　　　　　　　　　　　　　　　　　　　　　　　　　　　　　　　　　　　　　　　　　　　　　　　　　　　　　　　　　　　　　　　　　　　　　　　　　　　　　　　　　　　　　　　</t>
    <rPh sb="2" eb="5">
      <t>リヨウシャ</t>
    </rPh>
    <rPh sb="5" eb="6">
      <t>カズ</t>
    </rPh>
    <rPh sb="9" eb="10">
      <t>ニン</t>
    </rPh>
    <rPh sb="13" eb="15">
      <t>バアイ</t>
    </rPh>
    <rPh sb="133" eb="135">
      <t>カクホ</t>
    </rPh>
    <rPh sb="138" eb="140">
      <t>キンム</t>
    </rPh>
    <rPh sb="140" eb="141">
      <t>ノ</t>
    </rPh>
    <rPh sb="141" eb="144">
      <t>ジカンスウ</t>
    </rPh>
    <rPh sb="145" eb="147">
      <t>ヘイキン</t>
    </rPh>
    <rPh sb="147" eb="149">
      <t>テイキョウ</t>
    </rPh>
    <rPh sb="149" eb="152">
      <t>ジカンスウ</t>
    </rPh>
    <phoneticPr fontId="18"/>
  </si>
  <si>
    <t>※　利用者数が16人以上の場合　　　　　　　　　　　　　　　　　　　　　　　　　　　　　　　　　　　　　　　　　　　　　　　　　　　　　　　　　　　　　　　　　　　　　　　　　　　　　　　　　　　　　　　　　　　　　　　　　　　　　　　　　　　　　　　　　　　　　　確保すべき勤務延時間数　　　　　　　　　　　　　　　　　　　　　　　　　　　　　　　　　　　　　　　　　　　　　　　　　　　　　　　　　　　　　　　　　　　　　　　　　＝（（利用者数－15））÷５＋１）×平均提供時間数</t>
    <rPh sb="2" eb="5">
      <t>リヨウシャ</t>
    </rPh>
    <rPh sb="5" eb="6">
      <t>カズ</t>
    </rPh>
    <rPh sb="9" eb="10">
      <t>ニン</t>
    </rPh>
    <rPh sb="10" eb="12">
      <t>イジョウ</t>
    </rPh>
    <rPh sb="13" eb="15">
      <t>バアイ</t>
    </rPh>
    <rPh sb="133" eb="135">
      <t>カクホ</t>
    </rPh>
    <rPh sb="138" eb="140">
      <t>キンム</t>
    </rPh>
    <rPh sb="140" eb="141">
      <t>ノ</t>
    </rPh>
    <rPh sb="141" eb="144">
      <t>ジカンスウ</t>
    </rPh>
    <rPh sb="220" eb="223">
      <t>リヨウシャ</t>
    </rPh>
    <rPh sb="223" eb="224">
      <t>スウ</t>
    </rPh>
    <rPh sb="235" eb="237">
      <t>ヘイキン</t>
    </rPh>
    <rPh sb="237" eb="239">
      <t>テイキョウ</t>
    </rPh>
    <rPh sb="239" eb="242">
      <t>ジカンスウ</t>
    </rPh>
    <phoneticPr fontId="18"/>
  </si>
  <si>
    <t>単位ごとに、提供時間数に応じて、専ら指定通所介護の提供に当たる介護職員を確保していますか。</t>
    <rPh sb="0" eb="2">
      <t>タンイ</t>
    </rPh>
    <rPh sb="6" eb="8">
      <t>テイキョウ</t>
    </rPh>
    <rPh sb="8" eb="11">
      <t>ジカンスウ</t>
    </rPh>
    <rPh sb="12" eb="13">
      <t>オウ</t>
    </rPh>
    <rPh sb="16" eb="17">
      <t>モッパ</t>
    </rPh>
    <rPh sb="18" eb="20">
      <t>シテイ</t>
    </rPh>
    <rPh sb="20" eb="22">
      <t>ツウショ</t>
    </rPh>
    <rPh sb="22" eb="24">
      <t>カイゴ</t>
    </rPh>
    <rPh sb="25" eb="27">
      <t>テイキョウ</t>
    </rPh>
    <rPh sb="28" eb="29">
      <t>ア</t>
    </rPh>
    <rPh sb="31" eb="33">
      <t>カイゴ</t>
    </rPh>
    <rPh sb="33" eb="35">
      <t>ショクイン</t>
    </rPh>
    <rPh sb="36" eb="38">
      <t>カクホ</t>
    </rPh>
    <phoneticPr fontId="18"/>
  </si>
  <si>
    <t>県基準条例第100条第4項</t>
    <rPh sb="0" eb="6">
      <t>ケンキジュンジョウレイダイ</t>
    </rPh>
    <rPh sb="9" eb="10">
      <t>ジョウ</t>
    </rPh>
    <rPh sb="10" eb="11">
      <t>ダイ</t>
    </rPh>
    <rPh sb="12" eb="13">
      <t>コウ</t>
    </rPh>
    <phoneticPr fontId="3"/>
  </si>
  <si>
    <t>県基準条例第101条</t>
    <rPh sb="0" eb="6">
      <t>ケンキジュンジョウレイダイ</t>
    </rPh>
    <rPh sb="9" eb="10">
      <t>ジョウ</t>
    </rPh>
    <phoneticPr fontId="3"/>
  </si>
  <si>
    <t>勤務形態一覧表</t>
    <rPh sb="0" eb="7">
      <t>キンムケイタイイチランヒョウ</t>
    </rPh>
    <phoneticPr fontId="2"/>
  </si>
  <si>
    <t>県基準条例第102条第4項</t>
    <rPh sb="0" eb="6">
      <t>ケンキジュンジョウレイダイ</t>
    </rPh>
    <rPh sb="9" eb="10">
      <t>ジョウ</t>
    </rPh>
    <rPh sb="10" eb="11">
      <t>ダイ</t>
    </rPh>
    <rPh sb="12" eb="13">
      <t>コウ</t>
    </rPh>
    <phoneticPr fontId="3"/>
  </si>
  <si>
    <t>県基準条例第102条第5項</t>
    <rPh sb="0" eb="6">
      <t>ケンキジュンジョウレイダイ</t>
    </rPh>
    <rPh sb="9" eb="10">
      <t>ジョウ</t>
    </rPh>
    <rPh sb="10" eb="11">
      <t>ダイ</t>
    </rPh>
    <rPh sb="12" eb="13">
      <t>コウ</t>
    </rPh>
    <phoneticPr fontId="3"/>
  </si>
  <si>
    <t>県基準条例第102条第2項第1号</t>
    <rPh sb="0" eb="6">
      <t>ケンキジュンジョウレイダイ</t>
    </rPh>
    <rPh sb="9" eb="10">
      <t>ジョウ</t>
    </rPh>
    <rPh sb="10" eb="11">
      <t>ダイ</t>
    </rPh>
    <rPh sb="12" eb="13">
      <t>コウ</t>
    </rPh>
    <rPh sb="13" eb="14">
      <t>ダイ</t>
    </rPh>
    <rPh sb="15" eb="16">
      <t>ゴウ</t>
    </rPh>
    <phoneticPr fontId="3"/>
  </si>
  <si>
    <t>県基準条例第102条第2項第2号</t>
    <rPh sb="0" eb="6">
      <t>ケンキジュンジョウレイダイ</t>
    </rPh>
    <rPh sb="9" eb="11">
      <t>ジョウダイ</t>
    </rPh>
    <rPh sb="12" eb="13">
      <t>コウ</t>
    </rPh>
    <rPh sb="13" eb="14">
      <t>ダイ</t>
    </rPh>
    <rPh sb="15" eb="16">
      <t>ゴウ</t>
    </rPh>
    <phoneticPr fontId="3"/>
  </si>
  <si>
    <t>その他事業の運営に関する重要事項</t>
    <rPh sb="2" eb="3">
      <t>タ</t>
    </rPh>
    <rPh sb="3" eb="5">
      <t>ジギョウ</t>
    </rPh>
    <rPh sb="6" eb="8">
      <t>ウンエイ</t>
    </rPh>
    <rPh sb="9" eb="10">
      <t>カン</t>
    </rPh>
    <rPh sb="12" eb="14">
      <t>ジュウヨウ</t>
    </rPh>
    <rPh sb="14" eb="16">
      <t>ジコウ</t>
    </rPh>
    <phoneticPr fontId="3"/>
  </si>
  <si>
    <t>県基準条例第114条（第10条準用）</t>
    <rPh sb="0" eb="1">
      <t>ケン</t>
    </rPh>
    <rPh sb="1" eb="3">
      <t>キジュン</t>
    </rPh>
    <rPh sb="3" eb="5">
      <t>ジョウレイ</t>
    </rPh>
    <rPh sb="5" eb="6">
      <t>ダイ</t>
    </rPh>
    <rPh sb="9" eb="10">
      <t>ジョウ</t>
    </rPh>
    <rPh sb="11" eb="12">
      <t>ダイ</t>
    </rPh>
    <rPh sb="14" eb="15">
      <t>ジョウ</t>
    </rPh>
    <rPh sb="15" eb="17">
      <t>ジュンヨウ</t>
    </rPh>
    <phoneticPr fontId="3"/>
  </si>
  <si>
    <t>県基準条例第114条（第11条準用）</t>
    <phoneticPr fontId="3"/>
  </si>
  <si>
    <t>県基準条例第114条（第14条準用）</t>
    <phoneticPr fontId="3"/>
  </si>
  <si>
    <t>県基準条例第114条（第16条準用）</t>
    <phoneticPr fontId="3"/>
  </si>
  <si>
    <t>県基準条例第114条（第17条準用）</t>
    <phoneticPr fontId="3"/>
  </si>
  <si>
    <t>県基準条例第114条（第18条準用）</t>
    <phoneticPr fontId="3"/>
  </si>
  <si>
    <t>身体的拘束等を行う場合には、その態様及び時間、その際の利用者の心身の状況並びに緊急やむを得ない理由を記録していますか。</t>
    <phoneticPr fontId="2"/>
  </si>
  <si>
    <t>身体的拘束に関する記録</t>
    <phoneticPr fontId="2"/>
  </si>
  <si>
    <t>同上</t>
    <phoneticPr fontId="2"/>
  </si>
  <si>
    <t>県基準条例第114条（第22条準用）</t>
    <phoneticPr fontId="3"/>
  </si>
  <si>
    <t>県基準条例第114条（第27条準用）</t>
    <phoneticPr fontId="2"/>
  </si>
  <si>
    <t>県基準条例第114条（第28条準用）</t>
    <phoneticPr fontId="3"/>
  </si>
  <si>
    <t>県基準条例第114条（第56条準用）</t>
    <rPh sb="0" eb="1">
      <t>ケン</t>
    </rPh>
    <rPh sb="1" eb="3">
      <t>キジュン</t>
    </rPh>
    <rPh sb="3" eb="5">
      <t>ジョウレイ</t>
    </rPh>
    <rPh sb="5" eb="6">
      <t>ダイ</t>
    </rPh>
    <rPh sb="9" eb="10">
      <t>ジョウ</t>
    </rPh>
    <rPh sb="11" eb="12">
      <t>ダイ</t>
    </rPh>
    <rPh sb="14" eb="15">
      <t>ジョウ</t>
    </rPh>
    <rPh sb="15" eb="17">
      <t>ジュンヨウ</t>
    </rPh>
    <phoneticPr fontId="3"/>
  </si>
  <si>
    <t>県基準条例第107条</t>
    <rPh sb="0" eb="5">
      <t>ケンキジュンジョウレイ</t>
    </rPh>
    <rPh sb="5" eb="6">
      <t>ダイ</t>
    </rPh>
    <rPh sb="9" eb="10">
      <t>ジョウ</t>
    </rPh>
    <phoneticPr fontId="3"/>
  </si>
  <si>
    <t xml:space="preserve">・事業の目的及び運営の方針
・従業者の職種、員数及び職務の内容
・営業日及び営業時間
・指定通所介護の利用定員
・指定通所介護の内容及び利用料その他の費用の額
・通常の事業の実施地域
・サービス利用に当たっての留意事項
・緊急時等における対応方法
・非常災害対策
・虐待の防止のための措置に関する事項【令和6年4月1日から】
・その他運営に関する重要事項
</t>
    <rPh sb="1" eb="3">
      <t>ジギョウ</t>
    </rPh>
    <rPh sb="4" eb="6">
      <t>モクテキ</t>
    </rPh>
    <rPh sb="6" eb="7">
      <t>オヨ</t>
    </rPh>
    <rPh sb="8" eb="10">
      <t>ウンエイ</t>
    </rPh>
    <rPh sb="11" eb="13">
      <t>ホウシン</t>
    </rPh>
    <rPh sb="15" eb="18">
      <t>ジュウギョウシャ</t>
    </rPh>
    <rPh sb="19" eb="21">
      <t>ショクシュ</t>
    </rPh>
    <rPh sb="44" eb="46">
      <t>シテイ</t>
    </rPh>
    <rPh sb="46" eb="48">
      <t>ツウショ</t>
    </rPh>
    <rPh sb="48" eb="50">
      <t>カイゴ</t>
    </rPh>
    <rPh sb="51" eb="53">
      <t>リヨウ</t>
    </rPh>
    <rPh sb="53" eb="55">
      <t>テイイン</t>
    </rPh>
    <rPh sb="57" eb="59">
      <t>シテイ</t>
    </rPh>
    <rPh sb="59" eb="61">
      <t>ツウショ</t>
    </rPh>
    <rPh sb="61" eb="63">
      <t>カイゴ</t>
    </rPh>
    <rPh sb="64" eb="66">
      <t>ナイヨウ</t>
    </rPh>
    <rPh sb="66" eb="67">
      <t>オヨ</t>
    </rPh>
    <rPh sb="68" eb="71">
      <t>リヨウリョウ</t>
    </rPh>
    <rPh sb="73" eb="74">
      <t>タ</t>
    </rPh>
    <rPh sb="75" eb="77">
      <t>ヒヨウ</t>
    </rPh>
    <rPh sb="78" eb="79">
      <t>ガク</t>
    </rPh>
    <rPh sb="97" eb="99">
      <t>リヨウ</t>
    </rPh>
    <rPh sb="100" eb="101">
      <t>ア</t>
    </rPh>
    <rPh sb="105" eb="107">
      <t>リュウイ</t>
    </rPh>
    <rPh sb="107" eb="109">
      <t>ジコウ</t>
    </rPh>
    <rPh sb="125" eb="127">
      <t>ヒジョウ</t>
    </rPh>
    <rPh sb="127" eb="129">
      <t>サイガイ</t>
    </rPh>
    <rPh sb="129" eb="131">
      <t>タイサク</t>
    </rPh>
    <rPh sb="133" eb="135">
      <t>ギャクタイ</t>
    </rPh>
    <rPh sb="136" eb="138">
      <t>ボウシ</t>
    </rPh>
    <rPh sb="142" eb="144">
      <t>ソチ</t>
    </rPh>
    <rPh sb="145" eb="146">
      <t>カン</t>
    </rPh>
    <rPh sb="148" eb="150">
      <t>ジコウ</t>
    </rPh>
    <rPh sb="151" eb="153">
      <t>レイワ</t>
    </rPh>
    <rPh sb="154" eb="155">
      <t>ネン</t>
    </rPh>
    <rPh sb="156" eb="157">
      <t>ガツ</t>
    </rPh>
    <rPh sb="158" eb="159">
      <t>ニチ</t>
    </rPh>
    <phoneticPr fontId="3"/>
  </si>
  <si>
    <t>県基準条例第108条第1項</t>
    <rPh sb="0" eb="6">
      <t>ケンキジュンジョウレイダイ</t>
    </rPh>
    <rPh sb="9" eb="10">
      <t>ジョウ</t>
    </rPh>
    <rPh sb="10" eb="11">
      <t>ダイ</t>
    </rPh>
    <rPh sb="12" eb="13">
      <t>コウ</t>
    </rPh>
    <phoneticPr fontId="3"/>
  </si>
  <si>
    <t>県基準条例第108条第2項</t>
    <rPh sb="0" eb="6">
      <t>ケンキジュンジョウレイダイ</t>
    </rPh>
    <rPh sb="9" eb="10">
      <t>ジョウ</t>
    </rPh>
    <rPh sb="10" eb="11">
      <t>ダイ</t>
    </rPh>
    <rPh sb="12" eb="13">
      <t>コウ</t>
    </rPh>
    <phoneticPr fontId="3"/>
  </si>
  <si>
    <t>県基準条例第108条第3項</t>
    <rPh sb="0" eb="6">
      <t>ケンキジュンジョウレイダイ</t>
    </rPh>
    <rPh sb="9" eb="10">
      <t>ジョウ</t>
    </rPh>
    <rPh sb="10" eb="11">
      <t>ダイ</t>
    </rPh>
    <rPh sb="12" eb="13">
      <t>コウ</t>
    </rPh>
    <phoneticPr fontId="3"/>
  </si>
  <si>
    <t>勤務表、組織図、辞令、雇用契約書等</t>
    <rPh sb="0" eb="2">
      <t>キンム</t>
    </rPh>
    <rPh sb="2" eb="3">
      <t>ヒョウ</t>
    </rPh>
    <rPh sb="4" eb="7">
      <t>ソシキズ</t>
    </rPh>
    <rPh sb="8" eb="10">
      <t>ジレイ</t>
    </rPh>
    <rPh sb="11" eb="13">
      <t>コヨウ</t>
    </rPh>
    <rPh sb="13" eb="16">
      <t>ケイヤクショ</t>
    </rPh>
    <rPh sb="16" eb="17">
      <t>トウ</t>
    </rPh>
    <phoneticPr fontId="3"/>
  </si>
  <si>
    <t>勤務表等</t>
    <rPh sb="0" eb="2">
      <t>キンム</t>
    </rPh>
    <rPh sb="2" eb="3">
      <t>ヒョウ</t>
    </rPh>
    <rPh sb="3" eb="4">
      <t>トウ</t>
    </rPh>
    <phoneticPr fontId="3"/>
  </si>
  <si>
    <t>研修記録</t>
    <rPh sb="0" eb="4">
      <t>ケンシュウキロク</t>
    </rPh>
    <phoneticPr fontId="3"/>
  </si>
  <si>
    <t>県基準条例第108条第4項</t>
    <rPh sb="0" eb="6">
      <t>ケンキジュンジョウレイダイ</t>
    </rPh>
    <rPh sb="9" eb="10">
      <t>ジョウ</t>
    </rPh>
    <rPh sb="10" eb="11">
      <t>ダイ</t>
    </rPh>
    <rPh sb="12" eb="13">
      <t>コウ</t>
    </rPh>
    <phoneticPr fontId="3"/>
  </si>
  <si>
    <t>県基準条例第114条（第32条の2準用）</t>
    <rPh sb="0" eb="1">
      <t>ケン</t>
    </rPh>
    <rPh sb="1" eb="3">
      <t>キジュン</t>
    </rPh>
    <rPh sb="3" eb="5">
      <t>ジョウレイ</t>
    </rPh>
    <rPh sb="5" eb="6">
      <t>ダイ</t>
    </rPh>
    <rPh sb="9" eb="10">
      <t>ジョウ</t>
    </rPh>
    <rPh sb="11" eb="12">
      <t>ダイ</t>
    </rPh>
    <rPh sb="14" eb="15">
      <t>ジョウ</t>
    </rPh>
    <rPh sb="17" eb="19">
      <t>ジュンヨウ</t>
    </rPh>
    <phoneticPr fontId="3"/>
  </si>
  <si>
    <t>県基準条例第109条</t>
    <rPh sb="0" eb="6">
      <t>ケンキジュンジョウレイダイ</t>
    </rPh>
    <rPh sb="9" eb="10">
      <t>ジョウ</t>
    </rPh>
    <phoneticPr fontId="3"/>
  </si>
  <si>
    <t>県基準条例第110条第1項</t>
    <rPh sb="0" eb="6">
      <t>ケンキジュンジョウレイダイ</t>
    </rPh>
    <rPh sb="9" eb="10">
      <t>ジョウ</t>
    </rPh>
    <rPh sb="10" eb="11">
      <t>ダイ</t>
    </rPh>
    <rPh sb="12" eb="13">
      <t>コウ</t>
    </rPh>
    <phoneticPr fontId="3"/>
  </si>
  <si>
    <t>県基準条例第110条第2項</t>
    <rPh sb="0" eb="6">
      <t>ケンキジュンジョウレイダイ</t>
    </rPh>
    <rPh sb="9" eb="10">
      <t>ジョウ</t>
    </rPh>
    <rPh sb="10" eb="11">
      <t>ダイ</t>
    </rPh>
    <rPh sb="12" eb="13">
      <t>コウ</t>
    </rPh>
    <phoneticPr fontId="3"/>
  </si>
  <si>
    <t>県基準条例第110条第3項</t>
    <rPh sb="0" eb="6">
      <t>ケンキジュンジョウレイダイ</t>
    </rPh>
    <rPh sb="9" eb="10">
      <t>ジョウ</t>
    </rPh>
    <rPh sb="10" eb="11">
      <t>ダイ</t>
    </rPh>
    <rPh sb="12" eb="13">
      <t>コウ</t>
    </rPh>
    <phoneticPr fontId="3"/>
  </si>
  <si>
    <t>県基準条例第111条第1項</t>
    <rPh sb="0" eb="6">
      <t>ケンキジュンジョウレイダイ</t>
    </rPh>
    <rPh sb="9" eb="10">
      <t>ジョウ</t>
    </rPh>
    <rPh sb="10" eb="11">
      <t>ダイ</t>
    </rPh>
    <rPh sb="12" eb="13">
      <t>コウ</t>
    </rPh>
    <phoneticPr fontId="3"/>
  </si>
  <si>
    <t>県基準条例第111条第2項</t>
    <rPh sb="0" eb="6">
      <t>ケンキジュンジョウレイダイ</t>
    </rPh>
    <rPh sb="9" eb="10">
      <t>ジョウ</t>
    </rPh>
    <rPh sb="10" eb="11">
      <t>ダイ</t>
    </rPh>
    <rPh sb="12" eb="13">
      <t>コウ</t>
    </rPh>
    <phoneticPr fontId="3"/>
  </si>
  <si>
    <t xml:space="preserve">重要事項をウェブサイトに掲載していますか。
【令和7年4月1日より義務化】
</t>
    <phoneticPr fontId="3"/>
  </si>
  <si>
    <t>県基準条例第114条（第36条準用）</t>
    <phoneticPr fontId="3"/>
  </si>
  <si>
    <t>県基準条例第114条（第37条準用）</t>
    <phoneticPr fontId="3"/>
  </si>
  <si>
    <t>県基準条例第111条の2第1項</t>
    <rPh sb="0" eb="1">
      <t>ケン</t>
    </rPh>
    <rPh sb="1" eb="3">
      <t>キジュン</t>
    </rPh>
    <rPh sb="3" eb="5">
      <t>ジョウレイ</t>
    </rPh>
    <rPh sb="5" eb="6">
      <t>ダイ</t>
    </rPh>
    <rPh sb="9" eb="10">
      <t>ジョウ</t>
    </rPh>
    <rPh sb="12" eb="13">
      <t>ダイ</t>
    </rPh>
    <rPh sb="14" eb="15">
      <t>コウ</t>
    </rPh>
    <phoneticPr fontId="3"/>
  </si>
  <si>
    <t>県基準条例第114条（第41条準用）</t>
    <phoneticPr fontId="3"/>
  </si>
  <si>
    <t>県基準条例第113条第1項</t>
    <rPh sb="0" eb="6">
      <t>ケンキジュンジョウレイダイ</t>
    </rPh>
    <rPh sb="9" eb="10">
      <t>ジョウ</t>
    </rPh>
    <rPh sb="10" eb="11">
      <t>ダイ</t>
    </rPh>
    <rPh sb="12" eb="13">
      <t>コウ</t>
    </rPh>
    <phoneticPr fontId="3"/>
  </si>
  <si>
    <t>県基準条例第113条第2項</t>
    <rPh sb="0" eb="6">
      <t>ケンキジュンジョウレイダイ</t>
    </rPh>
    <rPh sb="9" eb="10">
      <t>ジョウ</t>
    </rPh>
    <rPh sb="10" eb="11">
      <t>ダイ</t>
    </rPh>
    <rPh sb="12" eb="13">
      <t>コウ</t>
    </rPh>
    <phoneticPr fontId="3"/>
  </si>
  <si>
    <t>県基準条例第116条（第102条第5項準用）</t>
    <rPh sb="0" eb="1">
      <t>ケン</t>
    </rPh>
    <rPh sb="1" eb="3">
      <t>キジュン</t>
    </rPh>
    <rPh sb="3" eb="5">
      <t>ジョウレイ</t>
    </rPh>
    <rPh sb="5" eb="6">
      <t>ダイ</t>
    </rPh>
    <rPh sb="9" eb="10">
      <t>ジョウ</t>
    </rPh>
    <rPh sb="11" eb="12">
      <t>ダイ</t>
    </rPh>
    <rPh sb="15" eb="16">
      <t>ジョウ</t>
    </rPh>
    <rPh sb="16" eb="17">
      <t>ダイ</t>
    </rPh>
    <rPh sb="18" eb="19">
      <t>コウ</t>
    </rPh>
    <rPh sb="19" eb="21">
      <t>ジュンヨウ</t>
    </rPh>
    <phoneticPr fontId="3"/>
  </si>
  <si>
    <t>勤務表</t>
    <rPh sb="0" eb="2">
      <t>キンム</t>
    </rPh>
    <rPh sb="2" eb="3">
      <t>ヒョウ</t>
    </rPh>
    <phoneticPr fontId="3"/>
  </si>
  <si>
    <t>該当</t>
    <rPh sb="0" eb="2">
      <t>ガイトウ</t>
    </rPh>
    <phoneticPr fontId="2"/>
  </si>
  <si>
    <t>あり</t>
    <phoneticPr fontId="3"/>
  </si>
  <si>
    <t>県基準条例第114条（第9条第1項、第2項準用）</t>
    <rPh sb="0" eb="6">
      <t>ケンキジュンジョウレイダイ</t>
    </rPh>
    <rPh sb="9" eb="10">
      <t>ジョウ</t>
    </rPh>
    <rPh sb="11" eb="12">
      <t>ダイ</t>
    </rPh>
    <rPh sb="13" eb="14">
      <t>ジョウ</t>
    </rPh>
    <rPh sb="14" eb="15">
      <t>ダイ</t>
    </rPh>
    <rPh sb="16" eb="17">
      <t>コウ</t>
    </rPh>
    <rPh sb="18" eb="19">
      <t>ダイ</t>
    </rPh>
    <rPh sb="20" eb="21">
      <t>コウ</t>
    </rPh>
    <rPh sb="21" eb="23">
      <t>ジュンヨウ</t>
    </rPh>
    <phoneticPr fontId="3"/>
  </si>
  <si>
    <t>県基準条例第114条（第12条第1項準用）</t>
    <rPh sb="15" eb="16">
      <t>ダイ</t>
    </rPh>
    <rPh sb="17" eb="18">
      <t>コウ</t>
    </rPh>
    <phoneticPr fontId="3"/>
  </si>
  <si>
    <t>県基準条例第114条（第12条第2項準用）</t>
    <phoneticPr fontId="2"/>
  </si>
  <si>
    <t>県基準条例第114条（第13条第1項準用）</t>
    <rPh sb="15" eb="16">
      <t>ダイ</t>
    </rPh>
    <rPh sb="17" eb="18">
      <t>コウ</t>
    </rPh>
    <phoneticPr fontId="3"/>
  </si>
  <si>
    <t>県基準条例第114条（第13条第1項準用）</t>
    <phoneticPr fontId="2"/>
  </si>
  <si>
    <t>県基準条例第114条（第13条第2項準用）</t>
    <phoneticPr fontId="2"/>
  </si>
  <si>
    <t>県基準条例第114条（第15条第1項準用）</t>
    <rPh sb="15" eb="16">
      <t>ダイ</t>
    </rPh>
    <rPh sb="17" eb="18">
      <t>コウ</t>
    </rPh>
    <phoneticPr fontId="3"/>
  </si>
  <si>
    <t>県基準条例第114条（第15条第2項準用）</t>
    <phoneticPr fontId="2"/>
  </si>
  <si>
    <t>県基準条例第114条（第20条第1項準用）</t>
    <rPh sb="15" eb="16">
      <t>ダイ</t>
    </rPh>
    <rPh sb="17" eb="18">
      <t>コウ</t>
    </rPh>
    <phoneticPr fontId="3"/>
  </si>
  <si>
    <t>県基準条例第114条（第20条第2項準用）</t>
    <phoneticPr fontId="2"/>
  </si>
  <si>
    <t>県基準条例第103条第1項</t>
    <rPh sb="0" eb="6">
      <t>ケンキジュンジョウレイダイ</t>
    </rPh>
    <rPh sb="9" eb="10">
      <t>ジョウ</t>
    </rPh>
    <rPh sb="10" eb="11">
      <t>ダイ</t>
    </rPh>
    <rPh sb="12" eb="13">
      <t>コウ</t>
    </rPh>
    <phoneticPr fontId="3"/>
  </si>
  <si>
    <t>県基準条例第103条第2項</t>
    <phoneticPr fontId="2"/>
  </si>
  <si>
    <t>県基準条例第103条第3項</t>
    <phoneticPr fontId="2"/>
  </si>
  <si>
    <t>県基準条例第104条第1項</t>
    <rPh sb="0" eb="6">
      <t>ケンキジュンジョウレイダイ</t>
    </rPh>
    <rPh sb="9" eb="10">
      <t>ジョウ</t>
    </rPh>
    <rPh sb="10" eb="11">
      <t>ダイ</t>
    </rPh>
    <rPh sb="12" eb="13">
      <t>コウ</t>
    </rPh>
    <phoneticPr fontId="3"/>
  </si>
  <si>
    <t>県基準条例第104条第2項</t>
    <phoneticPr fontId="2"/>
  </si>
  <si>
    <t>県基準条例第105条第1号</t>
    <rPh sb="0" eb="6">
      <t>ケンキジュンジョウレイダイ</t>
    </rPh>
    <rPh sb="9" eb="10">
      <t>ジョウ</t>
    </rPh>
    <rPh sb="10" eb="11">
      <t>ダイ</t>
    </rPh>
    <rPh sb="12" eb="13">
      <t>ゴウ</t>
    </rPh>
    <phoneticPr fontId="3"/>
  </si>
  <si>
    <t>県基準条例第105条第2号</t>
    <phoneticPr fontId="2"/>
  </si>
  <si>
    <t>県基準条例第105条第3号</t>
    <phoneticPr fontId="2"/>
  </si>
  <si>
    <t>県基準条例第105条第4号</t>
    <phoneticPr fontId="2"/>
  </si>
  <si>
    <t>県基準条例第105条第5号</t>
    <phoneticPr fontId="2"/>
  </si>
  <si>
    <t>県基準条例第105条第6号</t>
    <phoneticPr fontId="2"/>
  </si>
  <si>
    <t>県基準条例第106条第1項</t>
    <rPh sb="0" eb="6">
      <t>ケンキジュンジョウレイダイ</t>
    </rPh>
    <rPh sb="10" eb="11">
      <t>ダイ</t>
    </rPh>
    <rPh sb="12" eb="13">
      <t>コウ</t>
    </rPh>
    <phoneticPr fontId="3"/>
  </si>
  <si>
    <t>県基準条例第106条第2項</t>
    <phoneticPr fontId="2"/>
  </si>
  <si>
    <t>県基準条例第106条第3項</t>
    <phoneticPr fontId="2"/>
  </si>
  <si>
    <t>県基準条例第106条第4項</t>
    <phoneticPr fontId="2"/>
  </si>
  <si>
    <t>県基準条例第106条第5項</t>
    <phoneticPr fontId="2"/>
  </si>
  <si>
    <t>県基準条例第114条（第34条第1項、第2項準用）</t>
    <rPh sb="15" eb="16">
      <t>ダイ</t>
    </rPh>
    <rPh sb="17" eb="18">
      <t>コウ</t>
    </rPh>
    <rPh sb="19" eb="20">
      <t>ダイ</t>
    </rPh>
    <rPh sb="21" eb="22">
      <t>コウ</t>
    </rPh>
    <phoneticPr fontId="3"/>
  </si>
  <si>
    <t>県基準条例第114条（第34条第3項準用）</t>
    <phoneticPr fontId="2"/>
  </si>
  <si>
    <t>ウェブサイト</t>
    <phoneticPr fontId="2"/>
  </si>
  <si>
    <t>事業所内掲示物</t>
    <rPh sb="0" eb="4">
      <t>ジギョウショナイ</t>
    </rPh>
    <rPh sb="4" eb="7">
      <t>ケイジブツ</t>
    </rPh>
    <phoneticPr fontId="3"/>
  </si>
  <si>
    <t>県基準条例第114条（第35条第1項、第2項準用）</t>
    <rPh sb="15" eb="16">
      <t>ダイ</t>
    </rPh>
    <rPh sb="17" eb="18">
      <t>コウ</t>
    </rPh>
    <rPh sb="19" eb="20">
      <t>ダイ</t>
    </rPh>
    <rPh sb="21" eb="22">
      <t>コウ</t>
    </rPh>
    <phoneticPr fontId="3"/>
  </si>
  <si>
    <t>県基準条例第114条（第35条第3項準用）</t>
    <phoneticPr fontId="2"/>
  </si>
  <si>
    <t>県基準条例第114条（第38条第1項準用）</t>
    <rPh sb="15" eb="16">
      <t>ダイ</t>
    </rPh>
    <rPh sb="17" eb="18">
      <t>コウ</t>
    </rPh>
    <phoneticPr fontId="3"/>
  </si>
  <si>
    <t>県基準条例第114条（第38条第2項準用）</t>
    <phoneticPr fontId="2"/>
  </si>
  <si>
    <t>県基準条例第114条（第38条第3項、第4項準用）</t>
    <rPh sb="19" eb="20">
      <t>ダイ</t>
    </rPh>
    <rPh sb="21" eb="22">
      <t>コウ</t>
    </rPh>
    <phoneticPr fontId="2"/>
  </si>
  <si>
    <t>県基準条例第111条の3第1項</t>
    <rPh sb="0" eb="1">
      <t>ケン</t>
    </rPh>
    <rPh sb="1" eb="3">
      <t>キジュン</t>
    </rPh>
    <rPh sb="3" eb="5">
      <t>ジョウレイ</t>
    </rPh>
    <rPh sb="5" eb="6">
      <t>ダイ</t>
    </rPh>
    <rPh sb="9" eb="10">
      <t>ジョウ</t>
    </rPh>
    <rPh sb="12" eb="13">
      <t>ダイ</t>
    </rPh>
    <rPh sb="14" eb="15">
      <t>コウ</t>
    </rPh>
    <phoneticPr fontId="3"/>
  </si>
  <si>
    <t>事故対応マニュアル等</t>
    <rPh sb="0" eb="2">
      <t>ジコ</t>
    </rPh>
    <rPh sb="2" eb="4">
      <t>タイオウ</t>
    </rPh>
    <rPh sb="9" eb="10">
      <t>トウ</t>
    </rPh>
    <phoneticPr fontId="3"/>
  </si>
  <si>
    <t>県基準条例第111条の3第2項</t>
    <phoneticPr fontId="2"/>
  </si>
  <si>
    <t>県基準条例第111条の3第3項</t>
    <phoneticPr fontId="2"/>
  </si>
  <si>
    <t>県基準条例第114条（第40条の2第1号準用）</t>
    <rPh sb="17" eb="18">
      <t>ダイ</t>
    </rPh>
    <rPh sb="19" eb="20">
      <t>ゴウ</t>
    </rPh>
    <phoneticPr fontId="3"/>
  </si>
  <si>
    <t>県基準条例第114条（第40条の2第2号準用）</t>
    <phoneticPr fontId="2"/>
  </si>
  <si>
    <t>県基準条例第114条（第40条の2第3号準用）</t>
    <phoneticPr fontId="2"/>
  </si>
  <si>
    <t>県基準条例第114条（第40条の2第4号準用）</t>
    <phoneticPr fontId="2"/>
  </si>
  <si>
    <t>県基準条例第114条（第42条の2第1項準用）</t>
    <rPh sb="17" eb="18">
      <t>ダイ</t>
    </rPh>
    <rPh sb="19" eb="20">
      <t>コウ</t>
    </rPh>
    <phoneticPr fontId="2"/>
  </si>
  <si>
    <t>県基準条例第114条（第42条の2第2項準用）</t>
    <phoneticPr fontId="2"/>
  </si>
  <si>
    <t>県基準条例第115条第1号</t>
    <rPh sb="0" eb="1">
      <t>ケン</t>
    </rPh>
    <rPh sb="1" eb="3">
      <t>キジュン</t>
    </rPh>
    <rPh sb="3" eb="5">
      <t>ジョウレイ</t>
    </rPh>
    <rPh sb="5" eb="6">
      <t>ダイ</t>
    </rPh>
    <rPh sb="9" eb="10">
      <t>ジョウ</t>
    </rPh>
    <rPh sb="10" eb="11">
      <t>ダイ</t>
    </rPh>
    <rPh sb="12" eb="13">
      <t>ゴウ</t>
    </rPh>
    <phoneticPr fontId="3"/>
  </si>
  <si>
    <t>県基準条例第115条第2号</t>
    <rPh sb="10" eb="11">
      <t>ダイ</t>
    </rPh>
    <rPh sb="12" eb="13">
      <t>ゴウ</t>
    </rPh>
    <phoneticPr fontId="2"/>
  </si>
  <si>
    <r>
      <t xml:space="preserve">８～９時間の前後に行う日常生活上の世話（延長加算）
</t>
    </r>
    <r>
      <rPr>
        <sz val="10"/>
        <rFont val="ＭＳ ゴシック"/>
        <family val="3"/>
        <charset val="128"/>
      </rPr>
      <t>　</t>
    </r>
    <rPh sb="3" eb="5">
      <t>ジカン</t>
    </rPh>
    <rPh sb="6" eb="8">
      <t>ゼンゴ</t>
    </rPh>
    <rPh sb="9" eb="10">
      <t>オコナ</t>
    </rPh>
    <rPh sb="11" eb="13">
      <t>ニチジョウ</t>
    </rPh>
    <rPh sb="13" eb="16">
      <t>セイカツジョウ</t>
    </rPh>
    <rPh sb="17" eb="19">
      <t>セワ</t>
    </rPh>
    <rPh sb="20" eb="24">
      <t>エンチョウカサン</t>
    </rPh>
    <phoneticPr fontId="3"/>
  </si>
  <si>
    <t>県基準条例第102条第3項</t>
    <rPh sb="0" eb="1">
      <t>ケン</t>
    </rPh>
    <rPh sb="1" eb="3">
      <t>キジュン</t>
    </rPh>
    <rPh sb="3" eb="5">
      <t>ジョウレイ</t>
    </rPh>
    <rPh sb="5" eb="6">
      <t>ダイ</t>
    </rPh>
    <rPh sb="9" eb="10">
      <t>ジョウ</t>
    </rPh>
    <rPh sb="10" eb="11">
      <t>ダイ</t>
    </rPh>
    <rPh sb="12" eb="13">
      <t>コウ</t>
    </rPh>
    <phoneticPr fontId="3"/>
  </si>
  <si>
    <t xml:space="preserve">消火設備その他の非常災害に対処するために必要な設備並びに指定通所介護の提供に必要なその他の設備及び備品等を備えていますか。
</t>
    <rPh sb="0" eb="2">
      <t>ショウカ</t>
    </rPh>
    <rPh sb="2" eb="4">
      <t>セツビ</t>
    </rPh>
    <rPh sb="6" eb="7">
      <t>タ</t>
    </rPh>
    <rPh sb="8" eb="10">
      <t>ヒジョウ</t>
    </rPh>
    <rPh sb="10" eb="12">
      <t>サイガイ</t>
    </rPh>
    <rPh sb="13" eb="15">
      <t>タイショ</t>
    </rPh>
    <rPh sb="20" eb="22">
      <t>ヒツヨウ</t>
    </rPh>
    <rPh sb="23" eb="25">
      <t>セツビ</t>
    </rPh>
    <rPh sb="25" eb="26">
      <t>ナラ</t>
    </rPh>
    <rPh sb="28" eb="30">
      <t>シテイ</t>
    </rPh>
    <rPh sb="30" eb="32">
      <t>ツウショ</t>
    </rPh>
    <rPh sb="32" eb="34">
      <t>カイゴ</t>
    </rPh>
    <rPh sb="35" eb="37">
      <t>テイキョウ</t>
    </rPh>
    <rPh sb="38" eb="40">
      <t>ヒツヨウ</t>
    </rPh>
    <rPh sb="43" eb="44">
      <t>タ</t>
    </rPh>
    <rPh sb="45" eb="47">
      <t>セツビ</t>
    </rPh>
    <rPh sb="47" eb="48">
      <t>オヨ</t>
    </rPh>
    <rPh sb="49" eb="51">
      <t>ビヒン</t>
    </rPh>
    <rPh sb="51" eb="52">
      <t>トウ</t>
    </rPh>
    <rPh sb="53" eb="54">
      <t>ソナ</t>
    </rPh>
    <phoneticPr fontId="41"/>
  </si>
  <si>
    <t>県基準条例第111条の2第2項</t>
    <rPh sb="0" eb="1">
      <t>ケン</t>
    </rPh>
    <rPh sb="1" eb="3">
      <t>キジュン</t>
    </rPh>
    <rPh sb="3" eb="5">
      <t>ジョウレイ</t>
    </rPh>
    <rPh sb="5" eb="6">
      <t>ダイ</t>
    </rPh>
    <rPh sb="9" eb="10">
      <t>ジョウ</t>
    </rPh>
    <rPh sb="12" eb="13">
      <t>ダイ</t>
    </rPh>
    <rPh sb="14" eb="15">
      <t>コウ</t>
    </rPh>
    <phoneticPr fontId="3"/>
  </si>
  <si>
    <t>県基準条例第111条の2第3項</t>
    <rPh sb="0" eb="1">
      <t>ケン</t>
    </rPh>
    <rPh sb="1" eb="3">
      <t>キジュン</t>
    </rPh>
    <rPh sb="3" eb="5">
      <t>ジョウレイ</t>
    </rPh>
    <rPh sb="5" eb="6">
      <t>ダイ</t>
    </rPh>
    <rPh sb="9" eb="10">
      <t>ジョウ</t>
    </rPh>
    <rPh sb="12" eb="13">
      <t>ダイ</t>
    </rPh>
    <rPh sb="14" eb="15">
      <t>コウ</t>
    </rPh>
    <phoneticPr fontId="3"/>
  </si>
  <si>
    <t>機能訓練指導員等が、個別機能訓練計画に基づき計画的に機能訓練を実施</t>
    <rPh sb="0" eb="8">
      <t>キノウクンレンシドウイントウ</t>
    </rPh>
    <rPh sb="10" eb="12">
      <t>コベツ</t>
    </rPh>
    <rPh sb="12" eb="14">
      <t>キノウ</t>
    </rPh>
    <rPh sb="14" eb="16">
      <t>クンレン</t>
    </rPh>
    <rPh sb="16" eb="18">
      <t>ケイカク</t>
    </rPh>
    <rPh sb="19" eb="20">
      <t>モト</t>
    </rPh>
    <rPh sb="22" eb="25">
      <t>ケイカクテキ</t>
    </rPh>
    <rPh sb="26" eb="28">
      <t>キノウ</t>
    </rPh>
    <rPh sb="28" eb="30">
      <t>クンレン</t>
    </rPh>
    <rPh sb="31" eb="33">
      <t>ジッシ</t>
    </rPh>
    <phoneticPr fontId="3"/>
  </si>
  <si>
    <t>機能訓練指導員等が利用者の居宅を訪問し、利用者の居宅での生活状況を確認した上で、利用者の居宅での生活状況確認と、その結果や利用者又は家族、担当介護支援専門員の意見とを踏まえ目標を設定し、個別機能訓練計画を作成</t>
    <rPh sb="0" eb="8">
      <t>キノウクンレンシドウイントウ</t>
    </rPh>
    <rPh sb="9" eb="12">
      <t>リヨウシャ</t>
    </rPh>
    <rPh sb="13" eb="15">
      <t>キョタク</t>
    </rPh>
    <rPh sb="16" eb="18">
      <t>ホウモン</t>
    </rPh>
    <rPh sb="20" eb="23">
      <t>リヨウシャ</t>
    </rPh>
    <rPh sb="24" eb="26">
      <t>キョタク</t>
    </rPh>
    <rPh sb="28" eb="30">
      <t>セイカツ</t>
    </rPh>
    <rPh sb="30" eb="32">
      <t>ジョウキョウ</t>
    </rPh>
    <rPh sb="33" eb="35">
      <t>カクニン</t>
    </rPh>
    <rPh sb="37" eb="38">
      <t>ウエ</t>
    </rPh>
    <rPh sb="44" eb="46">
      <t>キョタク</t>
    </rPh>
    <rPh sb="48" eb="50">
      <t>セイカツ</t>
    </rPh>
    <rPh sb="50" eb="52">
      <t>ジョウキョウ</t>
    </rPh>
    <rPh sb="52" eb="54">
      <t>カクニン</t>
    </rPh>
    <rPh sb="58" eb="60">
      <t>ケッカ</t>
    </rPh>
    <rPh sb="61" eb="64">
      <t>リヨウシャ</t>
    </rPh>
    <rPh sb="64" eb="65">
      <t>マタ</t>
    </rPh>
    <rPh sb="93" eb="95">
      <t>コベツ</t>
    </rPh>
    <rPh sb="95" eb="97">
      <t>キノウ</t>
    </rPh>
    <rPh sb="97" eb="99">
      <t>クンレン</t>
    </rPh>
    <rPh sb="99" eb="101">
      <t>ケイカク</t>
    </rPh>
    <rPh sb="102" eb="104">
      <t>サクセイ</t>
    </rPh>
    <phoneticPr fontId="3"/>
  </si>
  <si>
    <t>口腔機能を利用開始時に言語聴覚士、歯科衛生士又は看護職員が口腔衛生、摂食・嚥下機能の関する解決すべき課題の把握を行い、言語聴覚士、歯科衛生士、看護職員、介護職員、生活相談員その他の職種の者が共同して取り組む事項を記載した利用者ごとの口腔機能改善管理指導計画を作成</t>
    <rPh sb="2" eb="4">
      <t>キノウ</t>
    </rPh>
    <rPh sb="5" eb="7">
      <t>リヨウ</t>
    </rPh>
    <rPh sb="7" eb="9">
      <t>カイシ</t>
    </rPh>
    <rPh sb="9" eb="10">
      <t>ジ</t>
    </rPh>
    <rPh sb="22" eb="23">
      <t>マタ</t>
    </rPh>
    <rPh sb="29" eb="33">
      <t>コウクウエイセイ</t>
    </rPh>
    <rPh sb="34" eb="36">
      <t>セッショク</t>
    </rPh>
    <rPh sb="37" eb="39">
      <t>エンゲ</t>
    </rPh>
    <rPh sb="39" eb="41">
      <t>キノウ</t>
    </rPh>
    <rPh sb="42" eb="43">
      <t>カン</t>
    </rPh>
    <rPh sb="45" eb="47">
      <t>カイケツ</t>
    </rPh>
    <rPh sb="50" eb="52">
      <t>カダイ</t>
    </rPh>
    <rPh sb="53" eb="55">
      <t>ハアク</t>
    </rPh>
    <rPh sb="56" eb="57">
      <t>オコナ</t>
    </rPh>
    <rPh sb="59" eb="64">
      <t>ゲンゴチョウカクシ</t>
    </rPh>
    <rPh sb="65" eb="67">
      <t>シカ</t>
    </rPh>
    <rPh sb="67" eb="70">
      <t>エイセイシ</t>
    </rPh>
    <rPh sb="71" eb="73">
      <t>カンゴ</t>
    </rPh>
    <rPh sb="73" eb="75">
      <t>ショクイン</t>
    </rPh>
    <rPh sb="76" eb="78">
      <t>カイゴ</t>
    </rPh>
    <rPh sb="78" eb="80">
      <t>ショクイン</t>
    </rPh>
    <rPh sb="81" eb="83">
      <t>セイカツ</t>
    </rPh>
    <rPh sb="83" eb="86">
      <t>ソウダンイン</t>
    </rPh>
    <rPh sb="88" eb="89">
      <t>タ</t>
    </rPh>
    <rPh sb="90" eb="92">
      <t>ショクシュ</t>
    </rPh>
    <rPh sb="93" eb="94">
      <t>モノ</t>
    </rPh>
    <rPh sb="95" eb="97">
      <t>キョウドウ</t>
    </rPh>
    <rPh sb="99" eb="100">
      <t>ト</t>
    </rPh>
    <rPh sb="101" eb="102">
      <t>ク</t>
    </rPh>
    <rPh sb="103" eb="105">
      <t>ジコウ</t>
    </rPh>
    <rPh sb="106" eb="108">
      <t>キサイ</t>
    </rPh>
    <rPh sb="110" eb="113">
      <t>リヨウシャ</t>
    </rPh>
    <rPh sb="116" eb="120">
      <t>コウクウキノウ</t>
    </rPh>
    <rPh sb="120" eb="122">
      <t>カイゼン</t>
    </rPh>
    <rPh sb="122" eb="124">
      <t>カンリ</t>
    </rPh>
    <rPh sb="124" eb="126">
      <t>シドウ</t>
    </rPh>
    <rPh sb="126" eb="128">
      <t>ケイカク</t>
    </rPh>
    <rPh sb="129" eb="131">
      <t>サクセイ</t>
    </rPh>
    <phoneticPr fontId="3"/>
  </si>
  <si>
    <t>会議記録</t>
    <rPh sb="0" eb="2">
      <t>カイギ</t>
    </rPh>
    <rPh sb="2" eb="4">
      <t>キロク</t>
    </rPh>
    <phoneticPr fontId="3"/>
  </si>
  <si>
    <t>ＡＤＬ利得の多い順に、上位100分の10に相当する利用者と下位100分の10に相当する利用者を除く利用者のＡＤＬ利得の平均値が３以上</t>
    <rPh sb="53" eb="58">
      <t>エーディーエルリトク</t>
    </rPh>
    <phoneticPr fontId="3"/>
  </si>
  <si>
    <t>前年度（３月を除く）又は算定日が属する月の前３月間の要支援者を除く利用者数の総数のうち、介護を必要とする認知症の者(日常生活自立度Ⅲ以上)の割合が100分の15以上</t>
    <rPh sb="0" eb="1">
      <t>マエ</t>
    </rPh>
    <rPh sb="1" eb="3">
      <t>ネンド</t>
    </rPh>
    <rPh sb="5" eb="6">
      <t>ガツ</t>
    </rPh>
    <rPh sb="7" eb="8">
      <t>ノゾ</t>
    </rPh>
    <rPh sb="10" eb="11">
      <t>マタ</t>
    </rPh>
    <rPh sb="12" eb="14">
      <t>サンテイ</t>
    </rPh>
    <rPh sb="14" eb="15">
      <t>ビ</t>
    </rPh>
    <rPh sb="16" eb="17">
      <t>ゾク</t>
    </rPh>
    <rPh sb="19" eb="20">
      <t>ツキ</t>
    </rPh>
    <rPh sb="21" eb="22">
      <t>マエ</t>
    </rPh>
    <rPh sb="23" eb="24">
      <t>ツキ</t>
    </rPh>
    <rPh sb="24" eb="25">
      <t>カン</t>
    </rPh>
    <rPh sb="26" eb="30">
      <t>ヨウシエンシャ</t>
    </rPh>
    <rPh sb="31" eb="32">
      <t>ノゾ</t>
    </rPh>
    <rPh sb="33" eb="36">
      <t>リヨウシャ</t>
    </rPh>
    <rPh sb="36" eb="37">
      <t>スウ</t>
    </rPh>
    <rPh sb="38" eb="40">
      <t>ソウスウ</t>
    </rPh>
    <rPh sb="76" eb="77">
      <t>ブン</t>
    </rPh>
    <rPh sb="80" eb="82">
      <t>イジョウ</t>
    </rPh>
    <phoneticPr fontId="3"/>
  </si>
  <si>
    <t>②　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3"/>
  </si>
  <si>
    <r>
      <t>太枠で囲っている点検事項の点検結果を記入してください。なお、他に勤務形態一覧表</t>
    </r>
    <r>
      <rPr>
        <sz val="11"/>
        <rFont val="ＭＳ ゴシック"/>
        <family val="3"/>
        <charset val="128"/>
      </rPr>
      <t>、自己点検表(加算等)のシートも記入してください。</t>
    </r>
    <rPh sb="0" eb="1">
      <t>フトシ</t>
    </rPh>
    <rPh sb="1" eb="2">
      <t>ワク</t>
    </rPh>
    <rPh sb="3" eb="4">
      <t>カコ</t>
    </rPh>
    <rPh sb="8" eb="10">
      <t>テンケン</t>
    </rPh>
    <rPh sb="10" eb="12">
      <t>ジコウ</t>
    </rPh>
    <rPh sb="13" eb="15">
      <t>テンケン</t>
    </rPh>
    <rPh sb="15" eb="17">
      <t>ケッカ</t>
    </rPh>
    <rPh sb="18" eb="20">
      <t>キニュウ</t>
    </rPh>
    <rPh sb="30" eb="31">
      <t>ホカ</t>
    </rPh>
    <rPh sb="32" eb="34">
      <t>キンム</t>
    </rPh>
    <rPh sb="34" eb="36">
      <t>ケイタイ</t>
    </rPh>
    <rPh sb="36" eb="38">
      <t>イチラン</t>
    </rPh>
    <rPh sb="38" eb="39">
      <t>ヒョウ</t>
    </rPh>
    <rPh sb="40" eb="42">
      <t>ジコ</t>
    </rPh>
    <rPh sb="42" eb="44">
      <t>テンケン</t>
    </rPh>
    <rPh sb="44" eb="45">
      <t>ヒョウ</t>
    </rPh>
    <rPh sb="46" eb="48">
      <t>カサン</t>
    </rPh>
    <rPh sb="48" eb="49">
      <t>トウ</t>
    </rPh>
    <rPh sb="55" eb="57">
      <t>キニュウ</t>
    </rPh>
    <phoneticPr fontId="3"/>
  </si>
  <si>
    <t xml:space="preserve">※１　社会福祉士、精神保健福祉士、社会福祉主事及びその任用資格
※２　介護福祉士、介護支援専門員及び一定の業務経験を有する者
</t>
    <rPh sb="3" eb="5">
      <t>シャカイ</t>
    </rPh>
    <rPh sb="5" eb="7">
      <t>フクシ</t>
    </rPh>
    <rPh sb="7" eb="8">
      <t>シ</t>
    </rPh>
    <rPh sb="9" eb="11">
      <t>セイシン</t>
    </rPh>
    <rPh sb="11" eb="13">
      <t>ホケン</t>
    </rPh>
    <rPh sb="13" eb="16">
      <t>フクシシ</t>
    </rPh>
    <rPh sb="17" eb="19">
      <t>シャカイ</t>
    </rPh>
    <rPh sb="19" eb="21">
      <t>フクシ</t>
    </rPh>
    <rPh sb="21" eb="23">
      <t>シュジ</t>
    </rPh>
    <rPh sb="23" eb="24">
      <t>オヨ</t>
    </rPh>
    <rPh sb="27" eb="29">
      <t>ニンヨウ</t>
    </rPh>
    <rPh sb="29" eb="31">
      <t>シカク</t>
    </rPh>
    <rPh sb="35" eb="37">
      <t>カイゴ</t>
    </rPh>
    <rPh sb="37" eb="40">
      <t>フクシシ</t>
    </rPh>
    <rPh sb="41" eb="43">
      <t>カイゴ</t>
    </rPh>
    <rPh sb="43" eb="45">
      <t>シエン</t>
    </rPh>
    <rPh sb="45" eb="48">
      <t>センモンイン</t>
    </rPh>
    <rPh sb="48" eb="49">
      <t>オヨ</t>
    </rPh>
    <rPh sb="50" eb="52">
      <t>イッテイ</t>
    </rPh>
    <rPh sb="53" eb="55">
      <t>ギョウム</t>
    </rPh>
    <rPh sb="55" eb="57">
      <t>ケイケン</t>
    </rPh>
    <rPh sb="58" eb="59">
      <t>ユウ</t>
    </rPh>
    <rPh sb="61" eb="62">
      <t>モノ</t>
    </rPh>
    <phoneticPr fontId="3"/>
  </si>
  <si>
    <t>職員名簿、勤務形態一覧表、タイムカード、資格証等</t>
    <rPh sb="0" eb="2">
      <t>ショクイン</t>
    </rPh>
    <rPh sb="2" eb="4">
      <t>メイボ</t>
    </rPh>
    <rPh sb="5" eb="7">
      <t>キンム</t>
    </rPh>
    <rPh sb="7" eb="9">
      <t>ケイタイ</t>
    </rPh>
    <rPh sb="9" eb="11">
      <t>イチラン</t>
    </rPh>
    <rPh sb="11" eb="12">
      <t>ヒョウ</t>
    </rPh>
    <rPh sb="20" eb="22">
      <t>シカク</t>
    </rPh>
    <rPh sb="22" eb="23">
      <t>ショウ</t>
    </rPh>
    <rPh sb="23" eb="24">
      <t>トウ</t>
    </rPh>
    <phoneticPr fontId="3"/>
  </si>
  <si>
    <t>職員名簿、勤務形態一覧表表、タイムカード、資格証等</t>
    <rPh sb="0" eb="2">
      <t>ショクイン</t>
    </rPh>
    <rPh sb="2" eb="4">
      <t>メイボ</t>
    </rPh>
    <rPh sb="5" eb="7">
      <t>キンム</t>
    </rPh>
    <rPh sb="7" eb="9">
      <t>ケイタイ</t>
    </rPh>
    <rPh sb="9" eb="11">
      <t>イチラン</t>
    </rPh>
    <rPh sb="11" eb="12">
      <t>ヒョウ</t>
    </rPh>
    <rPh sb="12" eb="13">
      <t>ヒョウ</t>
    </rPh>
    <rPh sb="21" eb="23">
      <t>シカク</t>
    </rPh>
    <rPh sb="23" eb="24">
      <t>ショウ</t>
    </rPh>
    <rPh sb="24" eb="25">
      <t>トウ</t>
    </rPh>
    <phoneticPr fontId="3"/>
  </si>
  <si>
    <t>職員名簿、勤務形態一覧表、タイムカード</t>
    <rPh sb="7" eb="9">
      <t>ケイタイ</t>
    </rPh>
    <rPh sb="9" eb="11">
      <t>イチラン</t>
    </rPh>
    <phoneticPr fontId="3"/>
  </si>
  <si>
    <r>
      <t>生活相談員又は介護職員のうち１人以上は、常勤となっていますか。</t>
    </r>
    <r>
      <rPr>
        <b/>
        <sz val="9"/>
        <color theme="1"/>
        <rFont val="ＭＳ ゴシック"/>
        <family val="3"/>
        <charset val="128"/>
      </rPr>
      <t xml:space="preserve">
</t>
    </r>
    <r>
      <rPr>
        <sz val="9"/>
        <color theme="1"/>
        <rFont val="ＭＳ ゴシック"/>
        <family val="3"/>
        <charset val="128"/>
      </rPr>
      <t xml:space="preserve">
注)常勤とは、当該事業所において就業規則等で定められている常勤者が勤務すべき時間数（週に勤務すべき時間数が32時間を下回る場合は、32時間を基本とする。）に達していることをいうものであること。
　ただし、育児・介護休業法等による短時間勤務制度等を利用する場合、週30時間以上で常勤とする。（常勤換算でも１として取り扱う。）</t>
    </r>
    <rPh sb="0" eb="2">
      <t>セイカツ</t>
    </rPh>
    <rPh sb="2" eb="5">
      <t>ソウダンイン</t>
    </rPh>
    <rPh sb="5" eb="6">
      <t>マタ</t>
    </rPh>
    <rPh sb="7" eb="9">
      <t>カイゴ</t>
    </rPh>
    <rPh sb="9" eb="11">
      <t>ショクイン</t>
    </rPh>
    <rPh sb="15" eb="16">
      <t>ニン</t>
    </rPh>
    <rPh sb="16" eb="18">
      <t>イジョウ</t>
    </rPh>
    <rPh sb="20" eb="22">
      <t>ジョウキン</t>
    </rPh>
    <phoneticPr fontId="3"/>
  </si>
  <si>
    <r>
      <t>・</t>
    </r>
    <r>
      <rPr>
        <sz val="9"/>
        <rFont val="ＭＳ ゴシック"/>
        <family val="3"/>
        <charset val="128"/>
      </rPr>
      <t>他事業所と兼務している場合は事業所名、職種名、兼務事業所における１週間あたりの勤務時間数</t>
    </r>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3"/>
  </si>
  <si>
    <t xml:space="preserve">指定通所介護の提供の開始に際し、利用申込者又はその家族に対し、重要事項（※）について記した文書を交付して、又は利用申込者又はその家族の承諾を得て電磁的記録媒体により提供して説明を行い、提供の開始について利用申込者の同意を得ていますか。
</t>
    <rPh sb="0" eb="2">
      <t>シテイ</t>
    </rPh>
    <rPh sb="2" eb="4">
      <t>ツウショ</t>
    </rPh>
    <rPh sb="4" eb="6">
      <t>カイゴ</t>
    </rPh>
    <rPh sb="18" eb="20">
      <t>モウシコミ</t>
    </rPh>
    <rPh sb="28" eb="29">
      <t>タイ</t>
    </rPh>
    <rPh sb="31" eb="33">
      <t>ジュウヨウ</t>
    </rPh>
    <rPh sb="33" eb="35">
      <t>ジコウ</t>
    </rPh>
    <rPh sb="42" eb="43">
      <t>シル</t>
    </rPh>
    <rPh sb="45" eb="47">
      <t>ブンショ</t>
    </rPh>
    <rPh sb="48" eb="50">
      <t>コウフ</t>
    </rPh>
    <rPh sb="75" eb="79">
      <t>キロクバイタイ</t>
    </rPh>
    <rPh sb="86" eb="88">
      <t>セツメイ</t>
    </rPh>
    <rPh sb="89" eb="90">
      <t>オコナ</t>
    </rPh>
    <rPh sb="92" eb="94">
      <t>テイキョウ</t>
    </rPh>
    <rPh sb="95" eb="97">
      <t>カイシ</t>
    </rPh>
    <rPh sb="101" eb="103">
      <t>リヨウ</t>
    </rPh>
    <rPh sb="103" eb="106">
      <t>モウシコミシャ</t>
    </rPh>
    <rPh sb="107" eb="109">
      <t>ドウイ</t>
    </rPh>
    <rPh sb="110" eb="111">
      <t>エ</t>
    </rPh>
    <phoneticPr fontId="3"/>
  </si>
  <si>
    <t>自らその提供する指定通所介護の質の評価を行い、常にその改善を図っていますか。</t>
    <rPh sb="0" eb="1">
      <t>ミズカ</t>
    </rPh>
    <rPh sb="4" eb="6">
      <t>テイキョウ</t>
    </rPh>
    <rPh sb="8" eb="10">
      <t>シテイ</t>
    </rPh>
    <rPh sb="10" eb="12">
      <t>ツウショ</t>
    </rPh>
    <rPh sb="12" eb="14">
      <t>カイゴ</t>
    </rPh>
    <rPh sb="15" eb="16">
      <t>シツ</t>
    </rPh>
    <rPh sb="17" eb="19">
      <t>ヒョウカ</t>
    </rPh>
    <rPh sb="20" eb="21">
      <t>オコナ</t>
    </rPh>
    <rPh sb="23" eb="24">
      <t>ツネ</t>
    </rPh>
    <rPh sb="27" eb="29">
      <t>カイゼン</t>
    </rPh>
    <rPh sb="30" eb="31">
      <t>ハカ</t>
    </rPh>
    <phoneticPr fontId="3"/>
  </si>
  <si>
    <t>評価を実施した記録</t>
    <rPh sb="0" eb="2">
      <t>ヒョウカ</t>
    </rPh>
    <rPh sb="3" eb="5">
      <t>ジッシ</t>
    </rPh>
    <rPh sb="7" eb="9">
      <t>キロク</t>
    </rPh>
    <phoneticPr fontId="3"/>
  </si>
  <si>
    <t>緊急時対応マニュアル等</t>
    <rPh sb="0" eb="3">
      <t>キンキュウジ</t>
    </rPh>
    <rPh sb="3" eb="5">
      <t>タイオウ</t>
    </rPh>
    <rPh sb="10" eb="11">
      <t>トウ</t>
    </rPh>
    <phoneticPr fontId="3"/>
  </si>
  <si>
    <t>勤務形態一覧表</t>
    <rPh sb="0" eb="2">
      <t>キンム</t>
    </rPh>
    <rPh sb="2" eb="6">
      <t>ケイタイイチラン</t>
    </rPh>
    <rPh sb="6" eb="7">
      <t>ヒョウ</t>
    </rPh>
    <phoneticPr fontId="3"/>
  </si>
  <si>
    <r>
      <rPr>
        <sz val="9"/>
        <color theme="1"/>
        <rFont val="ＭＳ ゴシック"/>
        <family val="3"/>
        <charset val="128"/>
      </rPr>
      <t>雇用時の取り決め等の記録　　</t>
    </r>
    <r>
      <rPr>
        <sz val="9"/>
        <color theme="0"/>
        <rFont val="ＭＳ ゴシック"/>
        <family val="3"/>
        <charset val="128"/>
      </rPr>
      <t>　　　　　　　　　　　　　　　　　　　　　　　　　　　　　　　　　　　　　　　　　　　　　　　　　　　　　　　　　　　　　　　　　　</t>
    </r>
    <phoneticPr fontId="3"/>
  </si>
  <si>
    <t>損害賠償保険等</t>
    <phoneticPr fontId="3"/>
  </si>
  <si>
    <r>
      <t>上記a～cの措置を適切に実施するための</t>
    </r>
    <r>
      <rPr>
        <sz val="9"/>
        <rFont val="ＭＳ ゴシック"/>
        <family val="3"/>
        <charset val="128"/>
      </rPr>
      <t>担当者を置いていますか。</t>
    </r>
    <rPh sb="0" eb="2">
      <t>ジョウキ</t>
    </rPh>
    <rPh sb="6" eb="8">
      <t>ソチ</t>
    </rPh>
    <rPh sb="9" eb="11">
      <t>テキセツ</t>
    </rPh>
    <rPh sb="12" eb="14">
      <t>ジッシ</t>
    </rPh>
    <rPh sb="19" eb="22">
      <t>タントウシャ</t>
    </rPh>
    <rPh sb="23" eb="24">
      <t>オ</t>
    </rPh>
    <phoneticPr fontId="3"/>
  </si>
  <si>
    <t>事業所所在地</t>
    <rPh sb="0" eb="3">
      <t>ジギョウショ</t>
    </rPh>
    <rPh sb="3" eb="6">
      <t>ショザイチ</t>
    </rPh>
    <phoneticPr fontId="3"/>
  </si>
  <si>
    <t>：</t>
    <phoneticPr fontId="3"/>
  </si>
  <si>
    <t>点検担当者職・氏名</t>
    <rPh sb="0" eb="2">
      <t>テンケン</t>
    </rPh>
    <rPh sb="2" eb="5">
      <t>タントウシャ</t>
    </rPh>
    <rPh sb="5" eb="6">
      <t>ショク</t>
    </rPh>
    <rPh sb="7" eb="9">
      <t>シメイ</t>
    </rPh>
    <phoneticPr fontId="3"/>
  </si>
  <si>
    <t>)</t>
    <phoneticPr fontId="3"/>
  </si>
  <si>
    <t>点検内容確認者職・氏名</t>
    <rPh sb="0" eb="2">
      <t>テンケン</t>
    </rPh>
    <rPh sb="2" eb="4">
      <t>ナイヨウ</t>
    </rPh>
    <rPh sb="4" eb="6">
      <t>カクニン</t>
    </rPh>
    <rPh sb="6" eb="7">
      <t>シャ</t>
    </rPh>
    <rPh sb="7" eb="8">
      <t>ショク</t>
    </rPh>
    <rPh sb="9" eb="11">
      <t>シメイ</t>
    </rPh>
    <phoneticPr fontId="3"/>
  </si>
  <si>
    <t>通所介護　自己点検表</t>
    <rPh sb="0" eb="2">
      <t>ツウショ</t>
    </rPh>
    <rPh sb="2" eb="4">
      <t>カイゴ</t>
    </rPh>
    <rPh sb="5" eb="10">
      <t>ジコテンケンヒョウ</t>
    </rPh>
    <phoneticPr fontId="3"/>
  </si>
  <si>
    <t xml:space="preserve">【記入要領】        </t>
  </si>
  <si>
    <t xml:space="preserve">  １　本表の各事項について自己点検を行い、「点検結果」欄の該当項目をチェック（☑）してください。</t>
    <rPh sb="23" eb="27">
      <t>テンケンケッカ</t>
    </rPh>
    <phoneticPr fontId="2"/>
  </si>
  <si>
    <t>　　※本表の「根拠条文」には、「熊本県指定居宅サービス等の事業の人員、設備及び運営の基準に関する条例
　　　（県基準条例）」の該当条項を記載しています。</t>
    <rPh sb="3" eb="4">
      <t>ホン</t>
    </rPh>
    <rPh sb="4" eb="5">
      <t>ヒョウ</t>
    </rPh>
    <phoneticPr fontId="2"/>
  </si>
  <si>
    <t>④　自己点検表(加算等)</t>
    <phoneticPr fontId="3"/>
  </si>
  <si>
    <t>③　シフト記号表</t>
    <rPh sb="5" eb="7">
      <t>キゴウ</t>
    </rPh>
    <rPh sb="7" eb="8">
      <t>ヒョウ</t>
    </rPh>
    <phoneticPr fontId="3"/>
  </si>
  <si>
    <t>　（注）「従業者の勤務の体制及び勤務形態一覧表：別シート」を添付してください。
　　　　なお、既存の勤務を管理した表が、次の①～⑥の項目を満たすものであればその添付により代えることができます。
　　　　①常勤職員の勤務すべき１週間の勤務時間数
　　　　②兼務を含めた職種
　　　　③勤務形態
　　　　④氏名
　　　　⑤１日毎の勤務時間数
        ⑥利用者数(実績)                                                              　　　　　　　　　　　　　　　　　　　　　</t>
    <phoneticPr fontId="3"/>
  </si>
  <si>
    <t>他事業所で口腔・栄養スクリーニング加算及び口腔連携強化加算を算定していない</t>
    <rPh sb="0" eb="1">
      <t>ホカ</t>
    </rPh>
    <rPh sb="1" eb="4">
      <t>ジギョウショ</t>
    </rPh>
    <rPh sb="5" eb="7">
      <t>コウクウ</t>
    </rPh>
    <rPh sb="8" eb="10">
      <t>エイヨウ</t>
    </rPh>
    <rPh sb="17" eb="19">
      <t>カサン</t>
    </rPh>
    <rPh sb="19" eb="20">
      <t>オヨ</t>
    </rPh>
    <rPh sb="21" eb="25">
      <t>コウクウレンケイ</t>
    </rPh>
    <rPh sb="25" eb="29">
      <t>キョウカカサン</t>
    </rPh>
    <rPh sb="30" eb="32">
      <t>サンテイ</t>
    </rPh>
    <phoneticPr fontId="3"/>
  </si>
  <si>
    <t>他事業所で口腔・栄養スクリーニング加算及び口腔連携強化加を算定していない</t>
    <rPh sb="0" eb="1">
      <t>ホカ</t>
    </rPh>
    <rPh sb="1" eb="4">
      <t>ジギョウショ</t>
    </rPh>
    <rPh sb="5" eb="7">
      <t>コウクウ</t>
    </rPh>
    <rPh sb="8" eb="10">
      <t>エイヨウ</t>
    </rPh>
    <rPh sb="17" eb="19">
      <t>カサン</t>
    </rPh>
    <rPh sb="19" eb="20">
      <t>オヨ</t>
    </rPh>
    <rPh sb="21" eb="25">
      <t>コウクウレンケイ</t>
    </rPh>
    <rPh sb="25" eb="27">
      <t>キョウカ</t>
    </rPh>
    <rPh sb="27" eb="28">
      <t>カ</t>
    </rPh>
    <rPh sb="29" eb="31">
      <t>サンテイ</t>
    </rPh>
    <phoneticPr fontId="3"/>
  </si>
  <si>
    <t>他事業所で口腔・栄養スクリーニング加算及び口腔連携強化加算を算定していない</t>
    <rPh sb="0" eb="1">
      <t>ホカ</t>
    </rPh>
    <rPh sb="1" eb="4">
      <t>ジギョウショ</t>
    </rPh>
    <rPh sb="5" eb="7">
      <t>コウクウ</t>
    </rPh>
    <rPh sb="8" eb="10">
      <t>エイヨウ</t>
    </rPh>
    <rPh sb="17" eb="19">
      <t>カサン</t>
    </rPh>
    <rPh sb="19" eb="20">
      <t>オヨ</t>
    </rPh>
    <rPh sb="21" eb="27">
      <t>コウクウレンケイキョウカ</t>
    </rPh>
    <rPh sb="27" eb="29">
      <t>カサン</t>
    </rPh>
    <rPh sb="30" eb="32">
      <t>サンテイ</t>
    </rPh>
    <phoneticPr fontId="3"/>
  </si>
  <si>
    <t>１　介護職員その他の職員の賃金の改善について、次に掲げる基準のいずれにも適合し、かつ、介護職員の賃金の改善に要する費用の見込み額が、介護職員等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1">
      <t>トウ</t>
    </rPh>
    <rPh sb="71" eb="73">
      <t>ショグウ</t>
    </rPh>
    <rPh sb="73" eb="75">
      <t>カイゼン</t>
    </rPh>
    <rPh sb="75" eb="77">
      <t>カサン</t>
    </rPh>
    <rPh sb="78" eb="80">
      <t>サンテイ</t>
    </rPh>
    <rPh sb="80" eb="82">
      <t>ミコ</t>
    </rPh>
    <rPh sb="83" eb="84">
      <t>ガク</t>
    </rPh>
    <rPh sb="85" eb="87">
      <t>ウワマワ</t>
    </rPh>
    <rPh sb="88" eb="90">
      <t>チンギン</t>
    </rPh>
    <rPh sb="90" eb="92">
      <t>カイゼン</t>
    </rPh>
    <rPh sb="92" eb="94">
      <t>ケイカク</t>
    </rPh>
    <rPh sb="95" eb="97">
      <t>サクテイ</t>
    </rPh>
    <rPh sb="99" eb="101">
      <t>トウガイ</t>
    </rPh>
    <rPh sb="101" eb="103">
      <t>ケイカク</t>
    </rPh>
    <rPh sb="104" eb="105">
      <t>モト</t>
    </rPh>
    <rPh sb="107" eb="109">
      <t>テキセツ</t>
    </rPh>
    <rPh sb="110" eb="112">
      <t>ソチ</t>
    </rPh>
    <rPh sb="113" eb="114">
      <t>コウ</t>
    </rPh>
    <phoneticPr fontId="3"/>
  </si>
  <si>
    <t>３　介護職員等処遇改善加算の算定額に相当する賃金改善を実施</t>
    <rPh sb="6" eb="7">
      <t>トウ</t>
    </rPh>
    <rPh sb="16" eb="17">
      <t>ガク</t>
    </rPh>
    <rPh sb="18" eb="20">
      <t>ソウトウ</t>
    </rPh>
    <rPh sb="22" eb="24">
      <t>チンギン</t>
    </rPh>
    <rPh sb="24" eb="26">
      <t>カイゼン</t>
    </rPh>
    <rPh sb="27" eb="29">
      <t>ジッシ</t>
    </rPh>
    <phoneticPr fontId="3"/>
  </si>
  <si>
    <t>２　介護職員等処遇改善計画書（賃金改善計画の実施期間、実施方法、介護職員の処遇改善の計画等を記載）を作成し、全ての職員に周知し、県に届け出ている</t>
    <rPh sb="2" eb="4">
      <t>カイゴ</t>
    </rPh>
    <rPh sb="4" eb="6">
      <t>ショクイン</t>
    </rPh>
    <rPh sb="6" eb="7">
      <t>トウ</t>
    </rPh>
    <rPh sb="7" eb="9">
      <t>ショグウ</t>
    </rPh>
    <rPh sb="9" eb="11">
      <t>カイゼン</t>
    </rPh>
    <rPh sb="11" eb="13">
      <t>ケイカク</t>
    </rPh>
    <rPh sb="13" eb="14">
      <t>ショ</t>
    </rPh>
    <rPh sb="15" eb="17">
      <t>チンギン</t>
    </rPh>
    <rPh sb="17" eb="19">
      <t>カイゼン</t>
    </rPh>
    <rPh sb="19" eb="21">
      <t>ケイカク</t>
    </rPh>
    <rPh sb="22" eb="24">
      <t>ジッシ</t>
    </rPh>
    <rPh sb="24" eb="26">
      <t>キカン</t>
    </rPh>
    <rPh sb="27" eb="29">
      <t>ジッシ</t>
    </rPh>
    <rPh sb="29" eb="31">
      <t>ホウホウ</t>
    </rPh>
    <rPh sb="32" eb="34">
      <t>カイゴ</t>
    </rPh>
    <rPh sb="34" eb="36">
      <t>ショクイン</t>
    </rPh>
    <rPh sb="37" eb="39">
      <t>ショグウ</t>
    </rPh>
    <rPh sb="39" eb="41">
      <t>カイゼン</t>
    </rPh>
    <rPh sb="42" eb="44">
      <t>ケイカク</t>
    </rPh>
    <rPh sb="44" eb="45">
      <t>トウ</t>
    </rPh>
    <rPh sb="46" eb="48">
      <t>キサイ</t>
    </rPh>
    <rPh sb="50" eb="52">
      <t>サクセイ</t>
    </rPh>
    <rPh sb="54" eb="55">
      <t>スベ</t>
    </rPh>
    <rPh sb="57" eb="59">
      <t>ショクイン</t>
    </rPh>
    <rPh sb="60" eb="62">
      <t>シュウチ</t>
    </rPh>
    <rPh sb="64" eb="65">
      <t>ケン</t>
    </rPh>
    <rPh sb="66" eb="67">
      <t>トド</t>
    </rPh>
    <rPh sb="68" eb="69">
      <t>デ</t>
    </rPh>
    <phoneticPr fontId="3"/>
  </si>
  <si>
    <t>４　事業年度ごとに職員の処遇改善の実績を県へ報告</t>
    <rPh sb="2" eb="4">
      <t>ジギョウ</t>
    </rPh>
    <rPh sb="4" eb="6">
      <t>ネンド</t>
    </rPh>
    <rPh sb="9" eb="11">
      <t>ショクイン</t>
    </rPh>
    <rPh sb="12" eb="14">
      <t>ショグウ</t>
    </rPh>
    <rPh sb="14" eb="16">
      <t>カイゼン</t>
    </rPh>
    <rPh sb="17" eb="19">
      <t>ジッセキ</t>
    </rPh>
    <rPh sb="20" eb="21">
      <t>ケン</t>
    </rPh>
    <rPh sb="22" eb="24">
      <t>ホウコク</t>
    </rPh>
    <phoneticPr fontId="3"/>
  </si>
  <si>
    <t>８　２の届出に係る計画の期間中に実施する職員の処遇改善内容、当該介護職員の処遇改善に要する費用の見込額を全ての介護職員に周知している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ショクイン</t>
    </rPh>
    <rPh sb="23" eb="25">
      <t>ショグウ</t>
    </rPh>
    <rPh sb="25" eb="27">
      <t>カイゼン</t>
    </rPh>
    <rPh sb="27" eb="29">
      <t>ナイヨウ</t>
    </rPh>
    <rPh sb="30" eb="32">
      <t>トウガイ</t>
    </rPh>
    <rPh sb="32" eb="34">
      <t>カイゴ</t>
    </rPh>
    <rPh sb="34" eb="36">
      <t>ショクイン</t>
    </rPh>
    <rPh sb="37" eb="39">
      <t>ショグウ</t>
    </rPh>
    <rPh sb="39" eb="41">
      <t>カイゼン</t>
    </rPh>
    <rPh sb="42" eb="43">
      <t>ヨウ</t>
    </rPh>
    <rPh sb="45" eb="47">
      <t>ヒヨウ</t>
    </rPh>
    <rPh sb="48" eb="50">
      <t>ミコ</t>
    </rPh>
    <rPh sb="50" eb="51">
      <t>ガク</t>
    </rPh>
    <rPh sb="52" eb="53">
      <t>スベ</t>
    </rPh>
    <rPh sb="55" eb="57">
      <t>カイゴ</t>
    </rPh>
    <rPh sb="57" eb="59">
      <t>ショクイン</t>
    </rPh>
    <rPh sb="60" eb="62">
      <t>シュウチ</t>
    </rPh>
    <phoneticPr fontId="3"/>
  </si>
  <si>
    <t>介護職員等処遇改善加算（Ⅰ）の１から９までのいずれにも適合</t>
    <rPh sb="27" eb="29">
      <t>テキゴウ</t>
    </rPh>
    <phoneticPr fontId="3"/>
  </si>
  <si>
    <t>介護職員等処遇改善加算（Ⅰ）の１(1)及び２から８のいずれにも適合</t>
    <rPh sb="19" eb="20">
      <t>オヨ</t>
    </rPh>
    <rPh sb="31" eb="33">
      <t>テキゴウ</t>
    </rPh>
    <phoneticPr fontId="3"/>
  </si>
  <si>
    <t>介護職員等処遇改善加算（Ⅰ）の１(1)、２から６まで、７①から②まで及び８のいずれにも適合</t>
    <rPh sb="34" eb="35">
      <t>オヨ</t>
    </rPh>
    <rPh sb="43" eb="45">
      <t>テキゴウ</t>
    </rPh>
    <phoneticPr fontId="3"/>
  </si>
  <si>
    <t>賃金改善の計画
介護職員等処遇改善計画書、改善の実施状況がわかる書類等</t>
    <phoneticPr fontId="2"/>
  </si>
  <si>
    <t>賃金改善の計画
介護職員等処遇改善計画書、改善の実施状況がわかる書類等</t>
    <rPh sb="0" eb="2">
      <t>チンギン</t>
    </rPh>
    <rPh sb="2" eb="4">
      <t>カイゼン</t>
    </rPh>
    <rPh sb="5" eb="7">
      <t>ケイカク</t>
    </rPh>
    <rPh sb="8" eb="10">
      <t>カイゴ</t>
    </rPh>
    <rPh sb="10" eb="12">
      <t>ショクイン</t>
    </rPh>
    <rPh sb="13" eb="15">
      <t>ショグウ</t>
    </rPh>
    <rPh sb="15" eb="17">
      <t>カイゼン</t>
    </rPh>
    <rPh sb="17" eb="20">
      <t>ケイカクショ</t>
    </rPh>
    <rPh sb="21" eb="23">
      <t>カイゼン</t>
    </rPh>
    <rPh sb="24" eb="26">
      <t>ジッシ</t>
    </rPh>
    <rPh sb="26" eb="28">
      <t>ジョウキョウ</t>
    </rPh>
    <rPh sb="32" eb="34">
      <t>ショルイ</t>
    </rPh>
    <rPh sb="34" eb="35">
      <t>トウ</t>
    </rPh>
    <phoneticPr fontId="3"/>
  </si>
  <si>
    <t>生活相談員配置等加算</t>
    <rPh sb="0" eb="2">
      <t>セイカツ</t>
    </rPh>
    <rPh sb="2" eb="5">
      <t>ソウダンイン</t>
    </rPh>
    <rPh sb="5" eb="7">
      <t>ハイチ</t>
    </rPh>
    <rPh sb="8" eb="10">
      <t>カサン</t>
    </rPh>
    <phoneticPr fontId="3"/>
  </si>
  <si>
    <t>県基準条例第102条第1項、第3項</t>
    <rPh sb="0" eb="6">
      <t>ケンキジュンジョウレイダイ</t>
    </rPh>
    <rPh sb="9" eb="10">
      <t>ジョウ</t>
    </rPh>
    <rPh sb="10" eb="11">
      <t>ダイ</t>
    </rPh>
    <rPh sb="12" eb="13">
      <t>コウ</t>
    </rPh>
    <rPh sb="14" eb="15">
      <t>ダイ</t>
    </rPh>
    <rPh sb="16" eb="17">
      <t>コウ</t>
    </rPh>
    <phoneticPr fontId="3"/>
  </si>
  <si>
    <t>感染症や非常災害の発生時において、サービスの提供を継続的に実施し、及び非常時の体制で早期の業務再開を図るための計画（以下「業務継続計画」という。）を策定し、当該計画に従い必要な措置を講じていますか。</t>
    <rPh sb="0" eb="3">
      <t>カンセンショウ</t>
    </rPh>
    <rPh sb="4" eb="6">
      <t>ヒジョウ</t>
    </rPh>
    <rPh sb="6" eb="8">
      <t>サイガイ</t>
    </rPh>
    <rPh sb="9" eb="12">
      <t>ハッセイジ</t>
    </rPh>
    <rPh sb="22" eb="24">
      <t>テイキョウ</t>
    </rPh>
    <rPh sb="25" eb="28">
      <t>ケイゾクテキ</t>
    </rPh>
    <rPh sb="29" eb="31">
      <t>ジッシ</t>
    </rPh>
    <rPh sb="33" eb="34">
      <t>オヨ</t>
    </rPh>
    <rPh sb="35" eb="38">
      <t>ヒジョウジ</t>
    </rPh>
    <rPh sb="39" eb="41">
      <t>タイセイ</t>
    </rPh>
    <rPh sb="42" eb="44">
      <t>ソウキ</t>
    </rPh>
    <rPh sb="45" eb="47">
      <t>ギョウム</t>
    </rPh>
    <rPh sb="47" eb="49">
      <t>サイカイ</t>
    </rPh>
    <rPh sb="50" eb="51">
      <t>ハカ</t>
    </rPh>
    <rPh sb="55" eb="57">
      <t>ケイカク</t>
    </rPh>
    <rPh sb="58" eb="60">
      <t>イカ</t>
    </rPh>
    <rPh sb="61" eb="63">
      <t>ギョウム</t>
    </rPh>
    <rPh sb="63" eb="65">
      <t>ケイゾク</t>
    </rPh>
    <rPh sb="65" eb="67">
      <t>ケイカク</t>
    </rPh>
    <rPh sb="74" eb="76">
      <t>サクテイ</t>
    </rPh>
    <rPh sb="78" eb="80">
      <t>トウガイ</t>
    </rPh>
    <rPh sb="80" eb="82">
      <t>ケイカク</t>
    </rPh>
    <rPh sb="83" eb="84">
      <t>シタガ</t>
    </rPh>
    <rPh sb="85" eb="87">
      <t>ヒツヨウ</t>
    </rPh>
    <rPh sb="88" eb="90">
      <t>ソチ</t>
    </rPh>
    <rPh sb="91" eb="92">
      <t>コウ</t>
    </rPh>
    <phoneticPr fontId="3"/>
  </si>
  <si>
    <t>⑤　組織図(職・氏名が入っているもの)</t>
    <phoneticPr fontId="3"/>
  </si>
  <si>
    <t>※①～④について、黄色に着色しているシートを作成の上、御提出ください。
　（⑤については、任意の様式で構いません。）</t>
    <rPh sb="9" eb="11">
      <t>キイロ</t>
    </rPh>
    <rPh sb="12" eb="14">
      <t>チャクショク</t>
    </rPh>
    <rPh sb="22" eb="24">
      <t>サクセイ</t>
    </rPh>
    <rPh sb="25" eb="26">
      <t>ウエ</t>
    </rPh>
    <rPh sb="27" eb="30">
      <t>ゴテイシュツ</t>
    </rPh>
    <rPh sb="45" eb="47">
      <t>ニンイ</t>
    </rPh>
    <rPh sb="48" eb="50">
      <t>ヨウシキ</t>
    </rPh>
    <rPh sb="51" eb="52">
      <t>カマ</t>
    </rPh>
    <phoneticPr fontId="2"/>
  </si>
  <si>
    <t>①　自己点検表（通所介護）</t>
    <rPh sb="2" eb="4">
      <t>ジコ</t>
    </rPh>
    <rPh sb="4" eb="7">
      <t>テンケンヒョウ</t>
    </rPh>
    <rPh sb="8" eb="12">
      <t>ツウショカイゴ</t>
    </rPh>
    <phoneticPr fontId="3"/>
  </si>
  <si>
    <t xml:space="preserve">サービス担当者会議等において、利用者及びその家族の個人情報を用いる場合の同意をあらかじめ文書により得ていますか。
</t>
    <rPh sb="18" eb="19">
      <t>オヨ</t>
    </rPh>
    <rPh sb="44" eb="46">
      <t>ブンショ</t>
    </rPh>
    <phoneticPr fontId="3"/>
  </si>
  <si>
    <t>県記入欄</t>
    <rPh sb="0" eb="1">
      <t>ケン</t>
    </rPh>
    <rPh sb="1" eb="4">
      <t>キニュウラン</t>
    </rPh>
    <phoneticPr fontId="3"/>
  </si>
  <si>
    <t>事業所の運営について、暴力団員等からの支配を受けていませんか。</t>
    <rPh sb="15" eb="16">
      <t>トウ</t>
    </rPh>
    <phoneticPr fontId="2"/>
  </si>
  <si>
    <t>暴力団等の排除</t>
    <phoneticPr fontId="2"/>
  </si>
  <si>
    <t>暴力団員等を管理者としてはいませんか。</t>
    <phoneticPr fontId="2"/>
  </si>
  <si>
    <t>10　サービス提供体制強化加算（Ⅰ）又は（Ⅱ）のいずれかを届け出ていること。</t>
    <rPh sb="7" eb="9">
      <t>テイキョウ</t>
    </rPh>
    <rPh sb="9" eb="11">
      <t>タイセイ</t>
    </rPh>
    <rPh sb="11" eb="13">
      <t>キョウカ</t>
    </rPh>
    <rPh sb="13" eb="15">
      <t>カサン</t>
    </rPh>
    <rPh sb="18" eb="19">
      <t>マタ</t>
    </rPh>
    <rPh sb="29" eb="30">
      <t>トド</t>
    </rPh>
    <rPh sb="31" eb="32">
      <t>デ</t>
    </rPh>
    <phoneticPr fontId="3"/>
  </si>
  <si>
    <t>指定通所介護の提供に当たっては、当該利用者又はほかの利用者当の生命又は身体を保護するための緊急やむを得ない場合を除き、身体的拘束その他利用者の行動を制限する行為を行っていませんか。</t>
    <rPh sb="2" eb="4">
      <t>ツウショ</t>
    </rPh>
    <phoneticPr fontId="2"/>
  </si>
  <si>
    <t>介護職員初任者研修修了者</t>
    <phoneticPr fontId="2"/>
  </si>
  <si>
    <t>実務者研修修了者</t>
    <rPh sb="0" eb="3">
      <t>ジツムシャ</t>
    </rPh>
    <rPh sb="3" eb="5">
      <t>ケンシュウ</t>
    </rPh>
    <rPh sb="5" eb="8">
      <t>シュウリョウシャ</t>
    </rPh>
    <phoneticPr fontId="2"/>
  </si>
  <si>
    <t>介護職員基礎研修修了者</t>
    <rPh sb="4" eb="6">
      <t>キソ</t>
    </rPh>
    <phoneticPr fontId="2"/>
  </si>
  <si>
    <t>訪問介護員養成研修１級課程修了者</t>
    <rPh sb="0" eb="5">
      <t>ホウモンカイゴイン</t>
    </rPh>
    <rPh sb="5" eb="9">
      <t>ヨウセイケンシュウ</t>
    </rPh>
    <rPh sb="10" eb="11">
      <t>キュウ</t>
    </rPh>
    <rPh sb="11" eb="13">
      <t>カテイ</t>
    </rPh>
    <rPh sb="13" eb="16">
      <t>シュウリョウシャ</t>
    </rPh>
    <phoneticPr fontId="2"/>
  </si>
  <si>
    <t>訪問介護員養成研修２級課程修了者</t>
    <rPh sb="0" eb="5">
      <t>ホウモンカイゴイン</t>
    </rPh>
    <rPh sb="5" eb="9">
      <t>ヨウセイケンシュウ</t>
    </rPh>
    <rPh sb="10" eb="11">
      <t>キュウ</t>
    </rPh>
    <rPh sb="11" eb="13">
      <t>カテイ</t>
    </rPh>
    <rPh sb="13" eb="16">
      <t>シュウリョウシャ</t>
    </rPh>
    <phoneticPr fontId="2"/>
  </si>
  <si>
    <t>認知症介護基礎研修修了者</t>
    <rPh sb="0" eb="3">
      <t>ニンチショウ</t>
    </rPh>
    <rPh sb="3" eb="5">
      <t>カイゴ</t>
    </rPh>
    <rPh sb="5" eb="7">
      <t>キソ</t>
    </rPh>
    <rPh sb="7" eb="9">
      <t>ケンシュウ</t>
    </rPh>
    <rPh sb="9" eb="12">
      <t>シュウリョウシャ</t>
    </rPh>
    <phoneticPr fontId="2"/>
  </si>
  <si>
    <t xml:space="preserve">業務継続計画未策定減算
</t>
    <phoneticPr fontId="3"/>
  </si>
  <si>
    <t>　　　該当しない事項、又は前年度事例がない場合は、「点検結果」欄に何もしないでください。</t>
    <rPh sb="26" eb="28">
      <t>テンケン</t>
    </rPh>
    <rPh sb="31" eb="32">
      <t>ラン</t>
    </rPh>
    <rPh sb="33" eb="34">
      <t>ナニ</t>
    </rPh>
    <phoneticPr fontId="3"/>
  </si>
  <si>
    <t>　２　期日の指定がない事項については、前年度又は本表提出時直近の状況について記入してください。</t>
    <rPh sb="19" eb="20">
      <t>マエ</t>
    </rPh>
    <phoneticPr fontId="3"/>
  </si>
  <si>
    <t>　３　「参照」欄の書類については、事前に提出するものを除き、監査当日に準備しておいてください。</t>
    <rPh sb="4" eb="6">
      <t>サンショウ</t>
    </rPh>
    <rPh sb="30" eb="32">
      <t>カンサ</t>
    </rPh>
    <rPh sb="32" eb="34">
      <t>トウジツ</t>
    </rPh>
    <phoneticPr fontId="2"/>
  </si>
  <si>
    <t>　４　根拠法令等</t>
    <phoneticPr fontId="2"/>
  </si>
  <si>
    <t>　５　「確認事項」の欄が不足するときは、別紙（別シート）としてください。</t>
    <rPh sb="4" eb="8">
      <t>カクニンジコウ</t>
    </rPh>
    <rPh sb="21" eb="22">
      <t>カミ</t>
    </rPh>
    <rPh sb="23" eb="24">
      <t>ベツ</t>
    </rPh>
    <phoneticPr fontId="2"/>
  </si>
  <si>
    <t>　　(1)　指定基準：熊本県指定居宅ｻｰﾋﾞｽ等の事業の人員、設備及び運営の基準に関する条例（平成24年12月25日熊本県条例第69号）</t>
    <phoneticPr fontId="2"/>
  </si>
  <si>
    <t>　　(2) 通達：指定居宅サービス等の事業の人員、設備及び運営に関する基準について（平成11年9月17日労企第25号）　　</t>
    <phoneticPr fontId="2"/>
  </si>
  <si>
    <t>介護職員等処遇改善加算（Ⅰ）ロ
（R8.6月から）</t>
    <rPh sb="0" eb="2">
      <t>カイゴ</t>
    </rPh>
    <rPh sb="2" eb="4">
      <t>ショクイン</t>
    </rPh>
    <rPh sb="4" eb="5">
      <t>トウ</t>
    </rPh>
    <rPh sb="5" eb="7">
      <t>ショグウ</t>
    </rPh>
    <rPh sb="7" eb="9">
      <t>カイゼン</t>
    </rPh>
    <rPh sb="9" eb="11">
      <t>カサン</t>
    </rPh>
    <rPh sb="21" eb="22">
      <t>ガツ</t>
    </rPh>
    <phoneticPr fontId="3"/>
  </si>
  <si>
    <t>介護職員等処遇改善加算（Ⅰ）イの１から１０までのいずれにも適合</t>
    <phoneticPr fontId="3"/>
  </si>
  <si>
    <t>①ケアプランデータ連携システムを利用していること</t>
    <rPh sb="9" eb="11">
      <t>レンケイ</t>
    </rPh>
    <phoneticPr fontId="2"/>
  </si>
  <si>
    <t>②社会福祉連携推進法人に所属していること</t>
    <phoneticPr fontId="3"/>
  </si>
  <si>
    <t>介護職員等処遇改善加算（Ⅱ）ロ
（R8.6月から）</t>
    <rPh sb="0" eb="2">
      <t>カイゴ</t>
    </rPh>
    <rPh sb="2" eb="4">
      <t>ショクイン</t>
    </rPh>
    <rPh sb="4" eb="5">
      <t>トウ</t>
    </rPh>
    <rPh sb="5" eb="7">
      <t>ショグウ</t>
    </rPh>
    <rPh sb="7" eb="9">
      <t>カイゼン</t>
    </rPh>
    <rPh sb="9" eb="11">
      <t>カサン</t>
    </rPh>
    <phoneticPr fontId="3"/>
  </si>
  <si>
    <t>次に掲げる基準のいずれにも適合すること</t>
  </si>
  <si>
    <t>介護職員等処遇改善加算（Ⅰ）イの１から９までのいずれにも適合</t>
    <rPh sb="28" eb="30">
      <t>テキゴウ</t>
    </rPh>
    <phoneticPr fontId="3"/>
  </si>
  <si>
    <t>介護職員等処遇改善加算（Ⅰ）ロの２に適合</t>
    <rPh sb="18" eb="20">
      <t>テキゴウ</t>
    </rPh>
    <phoneticPr fontId="3"/>
  </si>
  <si>
    <t>介護職員等処遇改善加算（Ⅰ）イ
（R8.6月から）</t>
    <rPh sb="0" eb="2">
      <t>カイゴ</t>
    </rPh>
    <rPh sb="2" eb="4">
      <t>ショクイン</t>
    </rPh>
    <rPh sb="4" eb="5">
      <t>トウ</t>
    </rPh>
    <rPh sb="5" eb="7">
      <t>ショグウ</t>
    </rPh>
    <rPh sb="7" eb="9">
      <t>カイゼン</t>
    </rPh>
    <rPh sb="9" eb="11">
      <t>カサン</t>
    </rPh>
    <rPh sb="21" eb="22">
      <t>ガツ</t>
    </rPh>
    <phoneticPr fontId="3"/>
  </si>
  <si>
    <t>介護職員等処遇改善加算（Ⅱ）イ
（R8.6月から）</t>
    <rPh sb="0" eb="2">
      <t>カイゴ</t>
    </rPh>
    <rPh sb="2" eb="4">
      <t>ショクイン</t>
    </rPh>
    <rPh sb="4" eb="5">
      <t>トウ</t>
    </rPh>
    <rPh sb="5" eb="7">
      <t>ショグウ</t>
    </rPh>
    <rPh sb="7" eb="9">
      <t>カイゼン</t>
    </rPh>
    <rPh sb="9" eb="11">
      <t>カサン</t>
    </rPh>
    <phoneticPr fontId="3"/>
  </si>
  <si>
    <t>介護職員等処遇改善加算（Ⅲ）
（R8.6月から）</t>
    <rPh sb="0" eb="2">
      <t>カイゴ</t>
    </rPh>
    <rPh sb="2" eb="4">
      <t>ショクイン</t>
    </rPh>
    <rPh sb="4" eb="5">
      <t>トウ</t>
    </rPh>
    <rPh sb="5" eb="7">
      <t>ショグウ</t>
    </rPh>
    <rPh sb="7" eb="9">
      <t>カイゼン</t>
    </rPh>
    <rPh sb="9" eb="11">
      <t>カサン</t>
    </rPh>
    <phoneticPr fontId="3"/>
  </si>
  <si>
    <t>介護職員等処遇改善加算（Ⅰ）イの１(1)及び２から８のいずれにも適合</t>
    <rPh sb="20" eb="21">
      <t>オヨ</t>
    </rPh>
    <rPh sb="32" eb="34">
      <t>テキゴウ</t>
    </rPh>
    <phoneticPr fontId="3"/>
  </si>
  <si>
    <t>介護職員等処遇改善加算（Ⅳ）
（R8.6月から）</t>
    <rPh sb="0" eb="2">
      <t>カイゴ</t>
    </rPh>
    <rPh sb="2" eb="4">
      <t>ショクイン</t>
    </rPh>
    <rPh sb="4" eb="5">
      <t>トウ</t>
    </rPh>
    <rPh sb="5" eb="7">
      <t>ショグウ</t>
    </rPh>
    <rPh sb="7" eb="9">
      <t>カイゼン</t>
    </rPh>
    <rPh sb="9" eb="11">
      <t>カサン</t>
    </rPh>
    <phoneticPr fontId="3"/>
  </si>
  <si>
    <t>介護職員等処遇改善加算（Ⅰ）イの１(1)、２から６まで、７①から②まで及び８のいずれにも適合</t>
    <rPh sb="35" eb="36">
      <t>オヨ</t>
    </rPh>
    <rPh sb="44" eb="46">
      <t>テキゴウ</t>
    </rPh>
    <phoneticPr fontId="3"/>
  </si>
  <si>
    <r>
      <t>令和８</t>
    </r>
    <r>
      <rPr>
        <sz val="28"/>
        <color theme="1"/>
        <rFont val="ＭＳ Ｐゴシック"/>
        <family val="3"/>
        <charset val="128"/>
      </rPr>
      <t>年度（２０２６</t>
    </r>
    <r>
      <rPr>
        <sz val="28"/>
        <rFont val="ＭＳ Ｐゴシック"/>
        <family val="3"/>
        <charset val="128"/>
      </rPr>
      <t>年度）</t>
    </r>
    <rPh sb="0" eb="2">
      <t>レイワ</t>
    </rPh>
    <rPh sb="3" eb="5">
      <t>ネンド</t>
    </rPh>
    <rPh sb="10" eb="12">
      <t>ネンド</t>
    </rPh>
    <phoneticPr fontId="2"/>
  </si>
  <si>
    <t>２　次に掲げる基準のいずれかに適合すること</t>
    <rPh sb="2" eb="3">
      <t>ツギ</t>
    </rPh>
    <rPh sb="4" eb="5">
      <t>カカ</t>
    </rPh>
    <rPh sb="7" eb="9">
      <t>キジュン</t>
    </rPh>
    <rPh sb="15" eb="17">
      <t>テキゴウ</t>
    </rPh>
    <phoneticPr fontId="2"/>
  </si>
  <si>
    <t>介護職員等処遇改善加算（Ⅰ）
（R8.5月まで）</t>
    <rPh sb="0" eb="2">
      <t>カイゴ</t>
    </rPh>
    <rPh sb="2" eb="4">
      <t>ショクイン</t>
    </rPh>
    <rPh sb="4" eb="5">
      <t>トウ</t>
    </rPh>
    <rPh sb="5" eb="7">
      <t>ショグウ</t>
    </rPh>
    <rPh sb="7" eb="9">
      <t>カイゼン</t>
    </rPh>
    <rPh sb="9" eb="11">
      <t>カサン</t>
    </rPh>
    <rPh sb="20" eb="21">
      <t>ガツ</t>
    </rPh>
    <phoneticPr fontId="3"/>
  </si>
  <si>
    <t>介護職員等処遇改善加算（Ⅱ）
（R8.5月まで）</t>
    <rPh sb="0" eb="2">
      <t>カイゴ</t>
    </rPh>
    <rPh sb="2" eb="4">
      <t>ショクイン</t>
    </rPh>
    <rPh sb="4" eb="5">
      <t>トウ</t>
    </rPh>
    <rPh sb="5" eb="7">
      <t>ショグウ</t>
    </rPh>
    <rPh sb="7" eb="9">
      <t>カイゼン</t>
    </rPh>
    <rPh sb="9" eb="11">
      <t>カサン</t>
    </rPh>
    <phoneticPr fontId="3"/>
  </si>
  <si>
    <t>介護職員等処遇改善加算（Ⅲ）
（R8.5月まで）</t>
    <rPh sb="0" eb="2">
      <t>カイゴ</t>
    </rPh>
    <rPh sb="2" eb="4">
      <t>ショクイン</t>
    </rPh>
    <rPh sb="4" eb="5">
      <t>トウ</t>
    </rPh>
    <rPh sb="5" eb="7">
      <t>ショグウ</t>
    </rPh>
    <rPh sb="7" eb="9">
      <t>カイゼン</t>
    </rPh>
    <rPh sb="9" eb="11">
      <t>カサン</t>
    </rPh>
    <phoneticPr fontId="3"/>
  </si>
  <si>
    <t>介護職員等処遇改善加算（Ⅳ）
（R8.5月まで）</t>
    <rPh sb="0" eb="2">
      <t>カイゴ</t>
    </rPh>
    <rPh sb="2" eb="4">
      <t>ショクイン</t>
    </rPh>
    <rPh sb="4" eb="5">
      <t>トウ</t>
    </rPh>
    <rPh sb="5" eb="7">
      <t>ショグウ</t>
    </rPh>
    <rPh sb="7" eb="9">
      <t>カイゼン</t>
    </rPh>
    <rPh sb="9" eb="11">
      <t>カサン</t>
    </rPh>
    <phoneticPr fontId="3"/>
  </si>
  <si>
    <t>介護に直接携わる職員のうち、医療・福祉関係の資格を有さない者に対し、認知症介護基礎研修を受講させるために必要な措置等を講じていますか。</t>
    <rPh sb="5" eb="6">
      <t>タズサ</t>
    </rPh>
    <phoneticPr fontId="3"/>
  </si>
  <si>
    <t xml:space="preserve">業務継続計画の策定等
</t>
    <rPh sb="0" eb="2">
      <t>ギョウム</t>
    </rPh>
    <rPh sb="2" eb="4">
      <t>ケイゾク</t>
    </rPh>
    <rPh sb="4" eb="6">
      <t>ケイカク</t>
    </rPh>
    <rPh sb="7" eb="9">
      <t>サクテイ</t>
    </rPh>
    <rPh sb="9" eb="10">
      <t>トウ</t>
    </rPh>
    <phoneticPr fontId="42"/>
  </si>
  <si>
    <t xml:space="preserve">衛生管理等
</t>
    <rPh sb="0" eb="2">
      <t>エイセイ</t>
    </rPh>
    <rPh sb="2" eb="5">
      <t>カンリトウ</t>
    </rPh>
    <phoneticPr fontId="3"/>
  </si>
  <si>
    <t>虐待の防止</t>
    <rPh sb="0" eb="2">
      <t>ギャクタイ</t>
    </rPh>
    <rPh sb="3" eb="5">
      <t>ボウシ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</si>
</sst>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h:mm;@"/>
    <numFmt numFmtId="178" formatCode="#,##0.0#"/>
    <numFmt numFmtId="179" formatCode="\(0\)"/>
  </numFmts>
  <fonts count="57">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1"/>
      <name val="ＭＳ Ｐゴシック"/>
      <family val="3"/>
      <charset val="128"/>
    </font>
    <font>
      <sz val="16"/>
      <name val="ＭＳ Ｐゴシック"/>
      <family val="3"/>
      <charset val="128"/>
    </font>
    <font>
      <sz val="28"/>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sz val="11"/>
      <color indexed="8"/>
      <name val="ＭＳ Ｐゴシック"/>
      <family val="3"/>
      <charset val="128"/>
    </font>
    <font>
      <sz val="14"/>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9"/>
      <name val="ＭＳ Ｐゴシック"/>
      <family val="3"/>
      <charset val="128"/>
    </font>
    <font>
      <sz val="10"/>
      <name val="ＭＳ Ｐゴシック"/>
      <family val="3"/>
      <charset val="128"/>
    </font>
    <font>
      <sz val="8"/>
      <name val="ＭＳ ゴシック"/>
      <family val="3"/>
      <charset val="128"/>
    </font>
    <font>
      <sz val="12"/>
      <name val="ＭＳ ゴシック"/>
      <family val="3"/>
      <charset val="128"/>
    </font>
    <font>
      <sz val="11"/>
      <color indexed="9"/>
      <name val="ＭＳ Ｐゴシック"/>
      <family val="3"/>
      <charset val="128"/>
    </font>
    <font>
      <b/>
      <sz val="18"/>
      <color indexed="56"/>
      <name val="ＭＳ Ｐゴシック"/>
      <family val="3"/>
      <charset val="128"/>
    </font>
    <font>
      <b/>
      <sz val="20"/>
      <name val="ＭＳ ゴシック"/>
      <family val="3"/>
      <charset val="128"/>
    </font>
    <font>
      <sz val="12"/>
      <name val="ＭＳ Ｐゴシック"/>
      <family val="3"/>
      <charset val="128"/>
    </font>
    <font>
      <b/>
      <sz val="18"/>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4"/>
      <color theme="1"/>
      <name val="ＭＳ Ｐゴシック"/>
      <family val="3"/>
      <charset val="128"/>
    </font>
    <font>
      <sz val="11"/>
      <color theme="1"/>
      <name val="ＭＳ Ｐゴシック"/>
      <family val="3"/>
      <charset val="128"/>
    </font>
    <font>
      <b/>
      <sz val="9"/>
      <color theme="1"/>
      <name val="ＭＳ ゴシック"/>
      <family val="3"/>
      <charset val="128"/>
    </font>
    <font>
      <sz val="9"/>
      <color theme="0"/>
      <name val="ＭＳ ゴシック"/>
      <family val="3"/>
      <charset val="128"/>
    </font>
    <font>
      <strike/>
      <sz val="14"/>
      <name val="ＭＳ Ｐゴシック"/>
      <family val="3"/>
      <charset val="128"/>
    </font>
    <font>
      <sz val="16"/>
      <color rgb="FFFF0000"/>
      <name val="HGSｺﾞｼｯｸM"/>
      <family val="3"/>
      <charset val="128"/>
    </font>
    <font>
      <sz val="28"/>
      <color theme="1"/>
      <name val="ＭＳ Ｐゴシック"/>
      <family val="3"/>
      <charset val="128"/>
    </font>
    <font>
      <b/>
      <sz val="14"/>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indexed="22"/>
        <bgColor indexed="64"/>
      </patternFill>
    </fill>
    <fill>
      <patternFill patternType="solid">
        <fgColor indexed="9"/>
        <bgColor indexed="64"/>
      </patternFill>
    </fill>
  </fills>
  <borders count="20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hair">
        <color indexed="64"/>
      </right>
      <top style="thin">
        <color indexed="64"/>
      </top>
      <bottom/>
      <diagonal/>
    </border>
  </borders>
  <cellStyleXfs count="15">
    <xf numFmtId="0" fontId="0" fillId="0" borderId="0">
      <alignment vertical="center"/>
    </xf>
    <xf numFmtId="38" fontId="14" fillId="0" borderId="0" applyFont="0" applyFill="0" applyBorder="0" applyAlignment="0" applyProtection="0">
      <alignment vertical="center"/>
    </xf>
    <xf numFmtId="0" fontId="26" fillId="0" borderId="0"/>
    <xf numFmtId="0" fontId="32" fillId="0" borderId="0">
      <alignment vertical="center"/>
    </xf>
    <xf numFmtId="0" fontId="32"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cellStyleXfs>
  <cellXfs count="1446">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0" fontId="25" fillId="3" borderId="0" xfId="0" applyFont="1" applyFill="1">
      <alignment vertical="center"/>
    </xf>
    <xf numFmtId="0" fontId="26" fillId="0" borderId="0" xfId="2" applyAlignment="1">
      <alignment vertical="center"/>
    </xf>
    <xf numFmtId="0" fontId="33" fillId="0" borderId="0" xfId="3" applyFont="1" applyAlignment="1">
      <alignment horizontal="left" vertical="center"/>
    </xf>
    <xf numFmtId="0" fontId="33" fillId="0" borderId="0" xfId="3" applyFont="1" applyAlignment="1">
      <alignment horizontal="center" vertical="top"/>
    </xf>
    <xf numFmtId="0" fontId="33" fillId="0" borderId="0" xfId="3" applyFont="1" applyAlignment="1">
      <alignment horizontal="center" vertical="center"/>
    </xf>
    <xf numFmtId="0" fontId="34" fillId="0" borderId="0" xfId="3" applyFont="1">
      <alignment vertical="center"/>
    </xf>
    <xf numFmtId="0" fontId="34" fillId="0" borderId="0" xfId="3" applyFont="1" applyAlignment="1">
      <alignment horizontal="left" vertical="center"/>
    </xf>
    <xf numFmtId="0" fontId="34" fillId="0" borderId="0" xfId="3" applyFont="1" applyAlignment="1">
      <alignment horizontal="center" vertical="top"/>
    </xf>
    <xf numFmtId="179" fontId="34" fillId="0" borderId="0" xfId="3" applyNumberFormat="1" applyFont="1" applyAlignment="1">
      <alignment horizontal="center" vertical="top"/>
    </xf>
    <xf numFmtId="179" fontId="34" fillId="0" borderId="0" xfId="3" applyNumberFormat="1" applyFont="1" applyAlignment="1">
      <alignment horizontal="left" vertical="top"/>
    </xf>
    <xf numFmtId="0" fontId="34" fillId="0" borderId="0" xfId="3" applyFont="1" applyAlignment="1">
      <alignment vertical="top"/>
    </xf>
    <xf numFmtId="0" fontId="34" fillId="0" borderId="0" xfId="3" applyFont="1" applyAlignment="1">
      <alignment horizontal="center" vertical="center"/>
    </xf>
    <xf numFmtId="0" fontId="34" fillId="0" borderId="0" xfId="4" applyFont="1" applyAlignment="1">
      <alignment horizontal="left" vertical="center"/>
    </xf>
    <xf numFmtId="0" fontId="34" fillId="0" borderId="0" xfId="4" applyFont="1" applyAlignment="1">
      <alignment horizontal="center" vertical="top"/>
    </xf>
    <xf numFmtId="0" fontId="34" fillId="0" borderId="0" xfId="4" applyFont="1">
      <alignment vertical="center"/>
    </xf>
    <xf numFmtId="0" fontId="34" fillId="0" borderId="17" xfId="3" applyFont="1" applyBorder="1" applyAlignment="1">
      <alignment horizontal="left" vertical="center"/>
    </xf>
    <xf numFmtId="0" fontId="34" fillId="0" borderId="36" xfId="3" applyFont="1" applyBorder="1" applyAlignment="1">
      <alignment horizontal="center" vertical="top"/>
    </xf>
    <xf numFmtId="0" fontId="39" fillId="0" borderId="37" xfId="3" applyFont="1" applyBorder="1" applyAlignment="1">
      <alignment horizontal="left" vertical="top" wrapText="1"/>
    </xf>
    <xf numFmtId="179" fontId="34" fillId="0" borderId="42" xfId="3" applyNumberFormat="1" applyFont="1" applyBorder="1" applyAlignment="1">
      <alignment horizontal="center" vertical="top"/>
    </xf>
    <xf numFmtId="0" fontId="34" fillId="0" borderId="38" xfId="3" applyFont="1" applyBorder="1">
      <alignment vertical="center"/>
    </xf>
    <xf numFmtId="0" fontId="34" fillId="0" borderId="11" xfId="3" applyFont="1" applyBorder="1" applyAlignment="1">
      <alignment horizontal="center" vertical="top"/>
    </xf>
    <xf numFmtId="0" fontId="39" fillId="0" borderId="0" xfId="3" applyFont="1" applyAlignment="1">
      <alignment horizontal="left" vertical="top" wrapText="1"/>
    </xf>
    <xf numFmtId="179" fontId="34" fillId="0" borderId="121" xfId="3" applyNumberFormat="1" applyFont="1" applyBorder="1" applyAlignment="1">
      <alignment horizontal="center" vertical="top"/>
    </xf>
    <xf numFmtId="0" fontId="34" fillId="0" borderId="121" xfId="3" applyFont="1" applyBorder="1" applyAlignment="1">
      <alignment horizontal="center" vertical="center"/>
    </xf>
    <xf numFmtId="0" fontId="34" fillId="0" borderId="0" xfId="3" applyFont="1" applyAlignment="1">
      <alignment vertical="top" wrapText="1"/>
    </xf>
    <xf numFmtId="0" fontId="34" fillId="0" borderId="0" xfId="3" applyFont="1" applyAlignment="1">
      <alignment horizontal="left" vertical="top" wrapText="1"/>
    </xf>
    <xf numFmtId="179" fontId="34" fillId="0" borderId="126" xfId="3" applyNumberFormat="1" applyFont="1" applyBorder="1" applyAlignment="1">
      <alignment horizontal="center" vertical="top"/>
    </xf>
    <xf numFmtId="0" fontId="34" fillId="0" borderId="125" xfId="3" applyFont="1" applyBorder="1" applyAlignment="1">
      <alignment horizontal="center" vertical="top"/>
    </xf>
    <xf numFmtId="0" fontId="34" fillId="0" borderId="41" xfId="3" applyFont="1" applyBorder="1" applyAlignment="1">
      <alignment horizontal="center" vertical="center"/>
    </xf>
    <xf numFmtId="0" fontId="34" fillId="0" borderId="139" xfId="3" applyFont="1" applyBorder="1" applyAlignment="1">
      <alignment horizontal="center" vertical="center"/>
    </xf>
    <xf numFmtId="0" fontId="34" fillId="0" borderId="142" xfId="3" applyFont="1" applyBorder="1">
      <alignment vertical="center"/>
    </xf>
    <xf numFmtId="0" fontId="34" fillId="0" borderId="43" xfId="3" applyFont="1" applyBorder="1" applyAlignment="1">
      <alignment horizontal="left" vertical="center"/>
    </xf>
    <xf numFmtId="0" fontId="34" fillId="0" borderId="27" xfId="3" applyFont="1" applyBorder="1" applyAlignment="1">
      <alignment horizontal="center" vertical="top"/>
    </xf>
    <xf numFmtId="0" fontId="34" fillId="0" borderId="31" xfId="3" applyFont="1" applyBorder="1" applyAlignment="1">
      <alignment horizontal="left" vertical="top" wrapText="1"/>
    </xf>
    <xf numFmtId="179" fontId="34" fillId="0" borderId="25" xfId="3" applyNumberFormat="1" applyFont="1" applyBorder="1" applyAlignment="1">
      <alignment horizontal="center" vertical="top"/>
    </xf>
    <xf numFmtId="0" fontId="34" fillId="0" borderId="25" xfId="3" applyFont="1" applyBorder="1" applyAlignment="1">
      <alignment horizontal="left" vertical="top" wrapText="1"/>
    </xf>
    <xf numFmtId="0" fontId="34" fillId="0" borderId="34" xfId="3" applyFont="1" applyBorder="1">
      <alignment vertical="center"/>
    </xf>
    <xf numFmtId="0" fontId="34" fillId="0" borderId="0" xfId="3" applyFont="1" applyAlignment="1">
      <alignment horizontal="right" vertical="top" wrapText="1"/>
    </xf>
    <xf numFmtId="0" fontId="34" fillId="0" borderId="124" xfId="3" applyFont="1" applyBorder="1">
      <alignment vertical="center"/>
    </xf>
    <xf numFmtId="0" fontId="34" fillId="0" borderId="122" xfId="3" applyFont="1" applyBorder="1" applyAlignment="1">
      <alignment horizontal="left" vertical="center"/>
    </xf>
    <xf numFmtId="0" fontId="34" fillId="0" borderId="123" xfId="3" applyFont="1" applyBorder="1" applyAlignment="1">
      <alignment horizontal="left" vertical="center"/>
    </xf>
    <xf numFmtId="0" fontId="34" fillId="0" borderId="124" xfId="3" applyFont="1" applyBorder="1" applyAlignment="1">
      <alignment horizontal="left" vertical="center"/>
    </xf>
    <xf numFmtId="0" fontId="34" fillId="0" borderId="145" xfId="3" applyFont="1" applyBorder="1" applyAlignment="1">
      <alignment horizontal="left" vertical="top" wrapText="1"/>
    </xf>
    <xf numFmtId="0" fontId="34" fillId="0" borderId="41" xfId="3" applyFont="1" applyBorder="1">
      <alignment vertical="center"/>
    </xf>
    <xf numFmtId="179" fontId="34" fillId="0" borderId="41" xfId="3" applyNumberFormat="1" applyFont="1" applyBorder="1" applyAlignment="1">
      <alignment horizontal="center" vertical="top" wrapText="1"/>
    </xf>
    <xf numFmtId="0" fontId="26" fillId="0" borderId="122" xfId="3" applyFont="1" applyBorder="1" applyAlignment="1">
      <alignment horizontal="left" vertical="center"/>
    </xf>
    <xf numFmtId="0" fontId="26" fillId="0" borderId="123" xfId="3" applyFont="1" applyBorder="1" applyAlignment="1">
      <alignment horizontal="left" vertical="center"/>
    </xf>
    <xf numFmtId="0" fontId="26" fillId="0" borderId="124" xfId="3" applyFont="1" applyBorder="1" applyAlignment="1">
      <alignment horizontal="left" vertical="center"/>
    </xf>
    <xf numFmtId="0" fontId="34" fillId="0" borderId="41" xfId="3" applyFont="1" applyBorder="1" applyAlignment="1">
      <alignment vertical="center" wrapText="1"/>
    </xf>
    <xf numFmtId="179" fontId="34" fillId="0" borderId="88" xfId="3" applyNumberFormat="1" applyFont="1" applyBorder="1" applyAlignment="1">
      <alignment horizontal="center" vertical="top"/>
    </xf>
    <xf numFmtId="0" fontId="34" fillId="0" borderId="90" xfId="3" applyFont="1" applyBorder="1" applyAlignment="1">
      <alignment horizontal="left" vertical="center" wrapText="1"/>
    </xf>
    <xf numFmtId="0" fontId="34" fillId="0" borderId="34" xfId="3" applyFont="1" applyBorder="1" applyAlignment="1">
      <alignment horizontal="center" vertical="center"/>
    </xf>
    <xf numFmtId="0" fontId="39" fillId="0" borderId="125" xfId="3" applyFont="1" applyBorder="1" applyAlignment="1">
      <alignment horizontal="center" vertical="top" wrapText="1" shrinkToFit="1"/>
    </xf>
    <xf numFmtId="0" fontId="34" fillId="0" borderId="129" xfId="3" applyFont="1" applyBorder="1">
      <alignment vertical="center"/>
    </xf>
    <xf numFmtId="0" fontId="34" fillId="0" borderId="34" xfId="3" applyFont="1" applyBorder="1" applyAlignment="1">
      <alignment horizontal="left" vertical="center"/>
    </xf>
    <xf numFmtId="0" fontId="34" fillId="0" borderId="125" xfId="3" applyFont="1" applyBorder="1" applyAlignment="1">
      <alignment horizontal="center" vertical="top" wrapText="1"/>
    </xf>
    <xf numFmtId="0" fontId="34" fillId="0" borderId="11" xfId="3" applyFont="1" applyBorder="1" applyAlignment="1">
      <alignment horizontal="left" vertical="center"/>
    </xf>
    <xf numFmtId="0" fontId="34" fillId="0" borderId="26" xfId="3" applyFont="1" applyBorder="1" applyAlignment="1">
      <alignment horizontal="left" vertical="top" wrapText="1"/>
    </xf>
    <xf numFmtId="0" fontId="34" fillId="0" borderId="25" xfId="3" applyFont="1" applyBorder="1">
      <alignment vertical="center"/>
    </xf>
    <xf numFmtId="0" fontId="34" fillId="0" borderId="119" xfId="3" applyFont="1" applyBorder="1" applyAlignment="1">
      <alignment horizontal="center" vertical="top" wrapText="1"/>
    </xf>
    <xf numFmtId="0" fontId="34" fillId="0" borderId="26" xfId="3" applyFont="1" applyBorder="1" applyAlignment="1">
      <alignment horizontal="center" vertical="center"/>
    </xf>
    <xf numFmtId="0" fontId="34" fillId="0" borderId="27" xfId="3" applyFont="1" applyBorder="1" applyAlignment="1">
      <alignment horizontal="left" vertical="center"/>
    </xf>
    <xf numFmtId="0" fontId="34" fillId="0" borderId="31" xfId="3" applyFont="1" applyBorder="1" applyAlignment="1">
      <alignment horizontal="left" vertical="center"/>
    </xf>
    <xf numFmtId="0" fontId="34" fillId="0" borderId="26" xfId="3" applyFont="1" applyBorder="1" applyAlignment="1">
      <alignment horizontal="left" vertical="center"/>
    </xf>
    <xf numFmtId="0" fontId="40" fillId="0" borderId="0" xfId="3" applyFont="1" applyAlignment="1">
      <alignment horizontal="left" vertical="center"/>
    </xf>
    <xf numFmtId="0" fontId="34" fillId="0" borderId="37" xfId="3" applyFont="1" applyBorder="1" applyAlignment="1">
      <alignment horizontal="left" vertical="top" wrapText="1"/>
    </xf>
    <xf numFmtId="0" fontId="34" fillId="0" borderId="151" xfId="3" applyFont="1" applyBorder="1" applyAlignment="1">
      <alignment horizontal="left" vertical="center" wrapText="1"/>
    </xf>
    <xf numFmtId="179" fontId="34" fillId="0" borderId="127" xfId="3" applyNumberFormat="1" applyFont="1" applyBorder="1" applyAlignment="1">
      <alignment horizontal="center" vertical="top" wrapText="1"/>
    </xf>
    <xf numFmtId="0" fontId="34" fillId="0" borderId="126" xfId="3" applyFont="1" applyBorder="1" applyAlignment="1">
      <alignment horizontal="center" vertical="center" wrapText="1"/>
    </xf>
    <xf numFmtId="179" fontId="34" fillId="0" borderId="11" xfId="3" applyNumberFormat="1" applyFont="1" applyBorder="1" applyAlignment="1">
      <alignment horizontal="center" vertical="top" wrapText="1"/>
    </xf>
    <xf numFmtId="0" fontId="34" fillId="0" borderId="41" xfId="3" applyFont="1" applyBorder="1" applyAlignment="1">
      <alignment horizontal="center" vertical="center" wrapText="1"/>
    </xf>
    <xf numFmtId="0" fontId="34" fillId="0" borderId="17" xfId="5" applyFont="1" applyBorder="1" applyAlignment="1">
      <alignment horizontal="left" vertical="center"/>
    </xf>
    <xf numFmtId="0" fontId="34" fillId="0" borderId="11" xfId="5" applyFont="1" applyBorder="1" applyAlignment="1">
      <alignment horizontal="center" vertical="top"/>
    </xf>
    <xf numFmtId="0" fontId="34" fillId="0" borderId="0" xfId="5" applyFont="1" applyAlignment="1">
      <alignment horizontal="left" vertical="top" wrapText="1"/>
    </xf>
    <xf numFmtId="179" fontId="34" fillId="0" borderId="41" xfId="5" applyNumberFormat="1" applyFont="1" applyBorder="1" applyAlignment="1">
      <alignment horizontal="center" vertical="top"/>
    </xf>
    <xf numFmtId="0" fontId="34" fillId="0" borderId="34" xfId="5" applyFont="1" applyBorder="1">
      <alignment vertical="center"/>
    </xf>
    <xf numFmtId="0" fontId="34" fillId="0" borderId="125" xfId="5" applyFont="1" applyBorder="1" applyAlignment="1">
      <alignment horizontal="center" vertical="top" wrapText="1"/>
    </xf>
    <xf numFmtId="0" fontId="34" fillId="0" borderId="0" xfId="5" applyFont="1">
      <alignment vertical="center"/>
    </xf>
    <xf numFmtId="179" fontId="34" fillId="0" borderId="126" xfId="5" applyNumberFormat="1" applyFont="1" applyBorder="1" applyAlignment="1">
      <alignment horizontal="center" vertical="top"/>
    </xf>
    <xf numFmtId="0" fontId="37" fillId="0" borderId="144" xfId="3" applyFont="1" applyBorder="1" applyAlignment="1">
      <alignment horizontal="left" vertical="center"/>
    </xf>
    <xf numFmtId="0" fontId="34" fillId="0" borderId="153" xfId="3" applyFont="1" applyBorder="1" applyAlignment="1">
      <alignment horizontal="left" vertical="center"/>
    </xf>
    <xf numFmtId="0" fontId="34" fillId="0" borderId="27" xfId="5" applyFont="1" applyBorder="1" applyAlignment="1">
      <alignment horizontal="center" vertical="top"/>
    </xf>
    <xf numFmtId="0" fontId="34" fillId="0" borderId="26" xfId="5" applyFont="1" applyBorder="1" applyAlignment="1">
      <alignment horizontal="left" vertical="top" wrapText="1"/>
    </xf>
    <xf numFmtId="0" fontId="34" fillId="0" borderId="87" xfId="5" applyFont="1" applyBorder="1" applyAlignment="1">
      <alignment horizontal="left" vertical="center"/>
    </xf>
    <xf numFmtId="0" fontId="34" fillId="0" borderId="0" xfId="3" applyFont="1" applyAlignment="1">
      <alignment horizontal="center" vertical="top" wrapText="1"/>
    </xf>
    <xf numFmtId="0" fontId="34" fillId="0" borderId="44" xfId="3" applyFont="1" applyBorder="1" applyAlignment="1">
      <alignment horizontal="center" vertical="top"/>
    </xf>
    <xf numFmtId="0" fontId="39" fillId="0" borderId="38" xfId="3" applyFont="1" applyBorder="1" applyAlignment="1">
      <alignment horizontal="left" vertical="center" wrapText="1"/>
    </xf>
    <xf numFmtId="0" fontId="34" fillId="0" borderId="41" xfId="4" applyFont="1" applyBorder="1" applyAlignment="1">
      <alignment horizontal="left" vertical="top" wrapText="1"/>
    </xf>
    <xf numFmtId="0" fontId="26" fillId="0" borderId="0" xfId="3" applyFont="1" applyAlignment="1">
      <alignment vertical="top"/>
    </xf>
    <xf numFmtId="179" fontId="34" fillId="0" borderId="11" xfId="3" applyNumberFormat="1" applyFont="1" applyBorder="1" applyAlignment="1">
      <alignment horizontal="center" vertical="top"/>
    </xf>
    <xf numFmtId="0" fontId="34" fillId="0" borderId="156" xfId="3" applyFont="1" applyBorder="1" applyAlignment="1">
      <alignment horizontal="center" vertical="center" wrapText="1"/>
    </xf>
    <xf numFmtId="0" fontId="34" fillId="0" borderId="157" xfId="3" applyFont="1" applyBorder="1" applyAlignment="1">
      <alignment horizontal="center" vertical="center" wrapText="1"/>
    </xf>
    <xf numFmtId="0" fontId="34" fillId="0" borderId="160" xfId="3" applyFont="1" applyBorder="1" applyAlignment="1">
      <alignment horizontal="center" vertical="center" wrapText="1"/>
    </xf>
    <xf numFmtId="49" fontId="34" fillId="0" borderId="0" xfId="3" applyNumberFormat="1" applyFont="1" applyAlignment="1">
      <alignment horizontal="left" vertical="center"/>
    </xf>
    <xf numFmtId="0" fontId="26" fillId="0" borderId="34" xfId="3" applyFont="1" applyBorder="1" applyAlignment="1">
      <alignment vertical="top"/>
    </xf>
    <xf numFmtId="0" fontId="26" fillId="0" borderId="41" xfId="3" applyFont="1" applyBorder="1" applyAlignment="1">
      <alignment vertical="center" wrapText="1"/>
    </xf>
    <xf numFmtId="0" fontId="34" fillId="0" borderId="144" xfId="3" applyFont="1" applyBorder="1">
      <alignment vertical="center"/>
    </xf>
    <xf numFmtId="179" fontId="34" fillId="0" borderId="160" xfId="3" applyNumberFormat="1" applyFont="1" applyBorder="1" applyAlignment="1">
      <alignment horizontal="center" vertical="top"/>
    </xf>
    <xf numFmtId="0" fontId="34" fillId="0" borderId="159" xfId="3" applyFont="1" applyBorder="1">
      <alignment vertical="center"/>
    </xf>
    <xf numFmtId="0" fontId="34" fillId="0" borderId="159" xfId="3" applyFont="1" applyBorder="1" applyAlignment="1">
      <alignment horizontal="center" vertical="center"/>
    </xf>
    <xf numFmtId="0" fontId="34" fillId="0" borderId="38" xfId="3" applyFont="1" applyBorder="1" applyAlignment="1">
      <alignment horizontal="left" vertical="center"/>
    </xf>
    <xf numFmtId="0" fontId="34" fillId="0" borderId="26" xfId="3" applyFont="1" applyBorder="1">
      <alignment vertical="center"/>
    </xf>
    <xf numFmtId="0" fontId="34" fillId="0" borderId="163" xfId="3" applyFont="1" applyBorder="1">
      <alignment vertical="center"/>
    </xf>
    <xf numFmtId="0" fontId="34" fillId="0" borderId="69" xfId="3" applyFont="1" applyBorder="1" applyAlignment="1">
      <alignment horizontal="center" vertical="top"/>
    </xf>
    <xf numFmtId="0" fontId="34" fillId="0" borderId="28" xfId="3" applyFont="1" applyBorder="1" applyAlignment="1">
      <alignment horizontal="left" vertical="top" wrapText="1"/>
    </xf>
    <xf numFmtId="179" fontId="34" fillId="0" borderId="14" xfId="3" applyNumberFormat="1" applyFont="1" applyBorder="1" applyAlignment="1">
      <alignment horizontal="center" vertical="top"/>
    </xf>
    <xf numFmtId="0" fontId="34" fillId="0" borderId="16" xfId="3" applyFont="1" applyBorder="1">
      <alignment vertical="center"/>
    </xf>
    <xf numFmtId="0" fontId="34" fillId="0" borderId="15" xfId="3" applyFont="1" applyBorder="1" applyAlignment="1">
      <alignment horizontal="left" vertical="top" wrapText="1"/>
    </xf>
    <xf numFmtId="0" fontId="34" fillId="0" borderId="16" xfId="3" applyFont="1" applyBorder="1" applyAlignment="1">
      <alignment horizontal="left" vertical="center" wrapText="1"/>
    </xf>
    <xf numFmtId="0" fontId="34" fillId="0" borderId="34" xfId="3" applyFont="1" applyBorder="1" applyAlignment="1">
      <alignment horizontal="left" vertical="center" wrapText="1"/>
    </xf>
    <xf numFmtId="0" fontId="34" fillId="0" borderId="90" xfId="3" applyFont="1" applyBorder="1">
      <alignment vertical="center"/>
    </xf>
    <xf numFmtId="179" fontId="34" fillId="0" borderId="65" xfId="3" applyNumberFormat="1" applyFont="1" applyBorder="1" applyAlignment="1">
      <alignment horizontal="center" vertical="top"/>
    </xf>
    <xf numFmtId="0" fontId="34" fillId="0" borderId="67" xfId="3" applyFont="1" applyBorder="1" applyAlignment="1">
      <alignment horizontal="left" vertical="center"/>
    </xf>
    <xf numFmtId="0" fontId="34" fillId="0" borderId="38" xfId="3" applyFont="1" applyBorder="1" applyAlignment="1">
      <alignment horizontal="left" vertical="center" wrapText="1"/>
    </xf>
    <xf numFmtId="0" fontId="34" fillId="0" borderId="119" xfId="3" applyFont="1" applyBorder="1" applyAlignment="1">
      <alignment horizontal="center" vertical="top"/>
    </xf>
    <xf numFmtId="0" fontId="34" fillId="0" borderId="90" xfId="3" applyFont="1" applyBorder="1" applyAlignment="1">
      <alignment horizontal="left" vertical="center"/>
    </xf>
    <xf numFmtId="0" fontId="34" fillId="0" borderId="134" xfId="3" applyFont="1" applyBorder="1" applyAlignment="1">
      <alignment horizontal="left" vertical="center" wrapText="1"/>
    </xf>
    <xf numFmtId="0" fontId="34" fillId="0" borderId="142" xfId="3" applyFont="1" applyBorder="1" applyAlignment="1">
      <alignment horizontal="left" vertical="center" wrapText="1"/>
    </xf>
    <xf numFmtId="179" fontId="34" fillId="0" borderId="25" xfId="3" applyNumberFormat="1" applyFont="1" applyBorder="1" applyAlignment="1">
      <alignment horizontal="center" vertical="top" wrapText="1"/>
    </xf>
    <xf numFmtId="0" fontId="34" fillId="0" borderId="25" xfId="3" applyFont="1" applyBorder="1" applyAlignment="1">
      <alignment horizontal="center" vertical="top"/>
    </xf>
    <xf numFmtId="0" fontId="34" fillId="0" borderId="11" xfId="3" applyFont="1" applyBorder="1" applyAlignment="1">
      <alignment vertical="top"/>
    </xf>
    <xf numFmtId="0" fontId="34" fillId="0" borderId="34" xfId="3" applyFont="1" applyBorder="1" applyAlignment="1">
      <alignment vertical="top" wrapText="1"/>
    </xf>
    <xf numFmtId="179" fontId="34" fillId="0" borderId="135" xfId="3" applyNumberFormat="1" applyFont="1" applyBorder="1" applyAlignment="1">
      <alignment horizontal="center" vertical="top"/>
    </xf>
    <xf numFmtId="0" fontId="34" fillId="0" borderId="11" xfId="3" applyFont="1" applyBorder="1" applyAlignment="1">
      <alignment horizontal="left" vertical="top"/>
    </xf>
    <xf numFmtId="0" fontId="26" fillId="0" borderId="0" xfId="3" applyFont="1" applyAlignment="1">
      <alignment horizontal="left" vertical="top"/>
    </xf>
    <xf numFmtId="0" fontId="26" fillId="0" borderId="34" xfId="3" applyFont="1" applyBorder="1" applyAlignment="1">
      <alignment horizontal="left" vertical="top"/>
    </xf>
    <xf numFmtId="179" fontId="34" fillId="0" borderId="41" xfId="3" applyNumberFormat="1" applyFont="1" applyBorder="1" applyAlignment="1">
      <alignment vertical="top"/>
    </xf>
    <xf numFmtId="0" fontId="34" fillId="0" borderId="0" xfId="3" applyFont="1" applyAlignment="1">
      <alignment horizontal="left" vertical="top"/>
    </xf>
    <xf numFmtId="0" fontId="34" fillId="0" borderId="31" xfId="3" applyFont="1" applyBorder="1" applyAlignment="1">
      <alignment horizontal="left" vertical="top"/>
    </xf>
    <xf numFmtId="179" fontId="34" fillId="0" borderId="25" xfId="3" applyNumberFormat="1" applyFont="1" applyBorder="1" applyAlignment="1">
      <alignment vertical="top"/>
    </xf>
    <xf numFmtId="0" fontId="34" fillId="0" borderId="27" xfId="3" applyFont="1" applyBorder="1" applyAlignment="1">
      <alignment horizontal="left" vertical="top"/>
    </xf>
    <xf numFmtId="0" fontId="26" fillId="0" borderId="31" xfId="3" applyFont="1" applyBorder="1" applyAlignment="1">
      <alignment horizontal="left" vertical="top"/>
    </xf>
    <xf numFmtId="0" fontId="26" fillId="0" borderId="26" xfId="3" applyFont="1" applyBorder="1" applyAlignment="1">
      <alignment horizontal="left" vertical="top"/>
    </xf>
    <xf numFmtId="0" fontId="34" fillId="0" borderId="64" xfId="3" applyFont="1" applyBorder="1" applyAlignment="1">
      <alignment horizontal="left" vertical="top" wrapText="1"/>
    </xf>
    <xf numFmtId="0" fontId="26" fillId="0" borderId="0" xfId="3" applyFont="1">
      <alignment vertical="center"/>
    </xf>
    <xf numFmtId="0" fontId="34" fillId="0" borderId="67" xfId="3" applyFont="1" applyBorder="1" applyAlignment="1">
      <alignment horizontal="left" vertical="center" wrapText="1"/>
    </xf>
    <xf numFmtId="0" fontId="34" fillId="0" borderId="142" xfId="3" applyFont="1" applyBorder="1" applyAlignment="1">
      <alignment horizontal="center" vertical="center"/>
    </xf>
    <xf numFmtId="0" fontId="34" fillId="0" borderId="34" xfId="3" applyFont="1" applyBorder="1" applyAlignment="1">
      <alignment vertical="top"/>
    </xf>
    <xf numFmtId="0" fontId="34" fillId="0" borderId="155" xfId="3" applyFont="1" applyBorder="1" applyAlignment="1">
      <alignment horizontal="center" vertical="top" wrapText="1"/>
    </xf>
    <xf numFmtId="0" fontId="34" fillId="0" borderId="64" xfId="3" applyFont="1" applyBorder="1" applyAlignment="1">
      <alignment horizontal="left" vertical="center" wrapText="1"/>
    </xf>
    <xf numFmtId="0" fontId="34" fillId="0" borderId="166" xfId="3" applyFont="1" applyBorder="1">
      <alignment vertical="center"/>
    </xf>
    <xf numFmtId="0" fontId="34" fillId="0" borderId="28" xfId="3" applyFont="1" applyBorder="1" applyAlignment="1">
      <alignment vertical="top" wrapText="1"/>
    </xf>
    <xf numFmtId="0" fontId="34" fillId="0" borderId="36" xfId="3" applyFont="1" applyBorder="1" applyAlignment="1">
      <alignment vertical="top"/>
    </xf>
    <xf numFmtId="0" fontId="34" fillId="0" borderId="38" xfId="3" applyFont="1" applyBorder="1" applyAlignment="1">
      <alignment vertical="top" wrapText="1"/>
    </xf>
    <xf numFmtId="179" fontId="34" fillId="0" borderId="96" xfId="3" applyNumberFormat="1" applyFont="1" applyBorder="1" applyAlignment="1">
      <alignment horizontal="center" vertical="top"/>
    </xf>
    <xf numFmtId="0" fontId="34" fillId="0" borderId="97" xfId="3" applyFont="1" applyBorder="1" applyAlignment="1">
      <alignment horizontal="left" vertical="top" wrapText="1"/>
    </xf>
    <xf numFmtId="0" fontId="34" fillId="0" borderId="95" xfId="3" applyFont="1" applyBorder="1" applyAlignment="1">
      <alignment horizontal="left" vertical="center" wrapText="1"/>
    </xf>
    <xf numFmtId="0" fontId="34" fillId="0" borderId="134" xfId="3" applyFont="1" applyBorder="1" applyAlignment="1">
      <alignment horizontal="center" vertical="center"/>
    </xf>
    <xf numFmtId="0" fontId="34" fillId="0" borderId="133" xfId="3" applyFont="1" applyBorder="1" applyAlignment="1">
      <alignment horizontal="left" vertical="center"/>
    </xf>
    <xf numFmtId="0" fontId="34" fillId="0" borderId="118" xfId="3" applyFont="1" applyBorder="1" applyAlignment="1">
      <alignment horizontal="left" vertical="center"/>
    </xf>
    <xf numFmtId="0" fontId="34" fillId="0" borderId="134" xfId="3" applyFont="1" applyBorder="1" applyAlignment="1">
      <alignment horizontal="left" vertical="center"/>
    </xf>
    <xf numFmtId="0" fontId="34" fillId="0" borderId="143" xfId="3" applyFont="1" applyBorder="1" applyAlignment="1">
      <alignment vertical="top" wrapText="1"/>
    </xf>
    <xf numFmtId="0" fontId="34" fillId="0" borderId="140" xfId="3" applyFont="1" applyBorder="1" applyAlignment="1">
      <alignment vertical="top"/>
    </xf>
    <xf numFmtId="0" fontId="34" fillId="0" borderId="141" xfId="3" applyFont="1" applyBorder="1" applyAlignment="1">
      <alignment vertical="top"/>
    </xf>
    <xf numFmtId="0" fontId="34" fillId="0" borderId="142" xfId="3" applyFont="1" applyBorder="1" applyAlignment="1">
      <alignment vertical="top"/>
    </xf>
    <xf numFmtId="0" fontId="34" fillId="0" borderId="155" xfId="3" applyFont="1" applyBorder="1" applyAlignment="1">
      <alignment vertical="top" wrapText="1"/>
    </xf>
    <xf numFmtId="0" fontId="34" fillId="0" borderId="133" xfId="3" applyFont="1" applyBorder="1" applyAlignment="1">
      <alignment vertical="top"/>
    </xf>
    <xf numFmtId="0" fontId="34" fillId="0" borderId="118" xfId="3" applyFont="1" applyBorder="1" applyAlignment="1">
      <alignment vertical="top"/>
    </xf>
    <xf numFmtId="0" fontId="34" fillId="0" borderId="134" xfId="3" applyFont="1" applyBorder="1" applyAlignment="1">
      <alignment vertical="top"/>
    </xf>
    <xf numFmtId="179" fontId="34" fillId="0" borderId="139" xfId="3" applyNumberFormat="1" applyFont="1" applyBorder="1" applyAlignment="1">
      <alignment horizontal="center" vertical="top" wrapText="1"/>
    </xf>
    <xf numFmtId="0" fontId="34" fillId="0" borderId="125" xfId="3" applyFont="1" applyBorder="1" applyAlignment="1">
      <alignment vertical="top" wrapText="1"/>
    </xf>
    <xf numFmtId="0" fontId="34" fillId="0" borderId="163" xfId="3" applyFont="1" applyBorder="1" applyAlignment="1">
      <alignment horizontal="left" vertical="center" wrapText="1"/>
    </xf>
    <xf numFmtId="0" fontId="34" fillId="0" borderId="27" xfId="3" applyFont="1" applyBorder="1" applyAlignment="1">
      <alignment vertical="top"/>
    </xf>
    <xf numFmtId="0" fontId="34" fillId="0" borderId="31" xfId="3" applyFont="1" applyBorder="1" applyAlignment="1">
      <alignment vertical="top"/>
    </xf>
    <xf numFmtId="0" fontId="34" fillId="0" borderId="26" xfId="3" applyFont="1" applyBorder="1" applyAlignment="1">
      <alignment vertical="top"/>
    </xf>
    <xf numFmtId="179" fontId="34" fillId="0" borderId="42" xfId="3" applyNumberFormat="1" applyFont="1" applyBorder="1" applyAlignment="1">
      <alignment vertical="top"/>
    </xf>
    <xf numFmtId="0" fontId="34" fillId="0" borderId="42" xfId="3" applyFont="1" applyBorder="1" applyAlignment="1">
      <alignment vertical="center" wrapText="1"/>
    </xf>
    <xf numFmtId="0" fontId="34" fillId="0" borderId="120" xfId="3" applyFont="1" applyBorder="1" applyAlignment="1">
      <alignment vertical="top" wrapText="1"/>
    </xf>
    <xf numFmtId="0" fontId="34" fillId="0" borderId="166" xfId="3" applyFont="1" applyBorder="1" applyAlignment="1">
      <alignment horizontal="left" vertical="center" wrapText="1"/>
    </xf>
    <xf numFmtId="0" fontId="34" fillId="0" borderId="37" xfId="3" applyFont="1" applyBorder="1" applyAlignment="1">
      <alignment vertical="top"/>
    </xf>
    <xf numFmtId="0" fontId="34" fillId="0" borderId="38" xfId="3" applyFont="1" applyBorder="1" applyAlignment="1">
      <alignment vertical="top"/>
    </xf>
    <xf numFmtId="0" fontId="34" fillId="0" borderId="144" xfId="3" applyFont="1" applyBorder="1" applyAlignment="1">
      <alignment vertical="top" wrapText="1"/>
    </xf>
    <xf numFmtId="179" fontId="34" fillId="0" borderId="11" xfId="3" applyNumberFormat="1" applyFont="1" applyBorder="1" applyAlignment="1">
      <alignment vertical="top"/>
    </xf>
    <xf numFmtId="0" fontId="34" fillId="0" borderId="34" xfId="3" applyFont="1" applyBorder="1" applyAlignment="1">
      <alignment wrapText="1"/>
    </xf>
    <xf numFmtId="0" fontId="34" fillId="0" borderId="133" xfId="3" applyFont="1" applyBorder="1" applyAlignment="1">
      <alignment horizontal="left" vertical="center" wrapText="1"/>
    </xf>
    <xf numFmtId="0" fontId="34" fillId="0" borderId="118" xfId="3" applyFont="1" applyBorder="1" applyAlignment="1">
      <alignment horizontal="left" vertical="center" wrapText="1"/>
    </xf>
    <xf numFmtId="0" fontId="34" fillId="0" borderId="118" xfId="3" applyFont="1" applyBorder="1" applyAlignment="1">
      <alignment horizontal="center" vertical="top" wrapText="1"/>
    </xf>
    <xf numFmtId="0" fontId="34" fillId="0" borderId="165" xfId="3" applyFont="1" applyBorder="1" applyAlignment="1">
      <alignment horizontal="center" vertical="top" wrapText="1"/>
    </xf>
    <xf numFmtId="0" fontId="34" fillId="0" borderId="146" xfId="3" applyFont="1" applyBorder="1" applyAlignment="1">
      <alignment vertical="top" wrapText="1"/>
    </xf>
    <xf numFmtId="0" fontId="34" fillId="0" borderId="133" xfId="3" applyFont="1" applyBorder="1" applyAlignment="1">
      <alignment horizontal="left" vertical="top"/>
    </xf>
    <xf numFmtId="0" fontId="26" fillId="0" borderId="118" xfId="3" applyFont="1" applyBorder="1" applyAlignment="1">
      <alignment horizontal="left" vertical="top"/>
    </xf>
    <xf numFmtId="0" fontId="26" fillId="0" borderId="134" xfId="3" applyFont="1" applyBorder="1" applyAlignment="1">
      <alignment horizontal="left" vertical="top"/>
    </xf>
    <xf numFmtId="0" fontId="34" fillId="0" borderId="67" xfId="3" applyFont="1" applyBorder="1" applyAlignment="1">
      <alignment horizontal="left" vertical="top" wrapText="1"/>
    </xf>
    <xf numFmtId="0" fontId="34" fillId="0" borderId="68" xfId="3" applyFont="1" applyBorder="1" applyAlignment="1">
      <alignment horizontal="left" vertical="top"/>
    </xf>
    <xf numFmtId="0" fontId="26" fillId="0" borderId="62" xfId="3" applyFont="1" applyBorder="1" applyAlignment="1">
      <alignment horizontal="left" vertical="top"/>
    </xf>
    <xf numFmtId="0" fontId="26" fillId="0" borderId="67" xfId="3" applyFont="1" applyBorder="1" applyAlignment="1">
      <alignment horizontal="left" vertical="top"/>
    </xf>
    <xf numFmtId="0" fontId="34" fillId="0" borderId="27" xfId="3" applyFont="1" applyBorder="1" applyAlignment="1">
      <alignment horizontal="center" vertical="top" wrapText="1"/>
    </xf>
    <xf numFmtId="0" fontId="34" fillId="0" borderId="26" xfId="3" applyFont="1" applyBorder="1" applyAlignment="1">
      <alignment horizontal="left" vertical="center" wrapText="1"/>
    </xf>
    <xf numFmtId="0" fontId="34" fillId="0" borderId="38" xfId="3" applyFont="1" applyBorder="1" applyAlignment="1">
      <alignment vertical="center" wrapText="1"/>
    </xf>
    <xf numFmtId="0" fontId="34" fillId="0" borderId="26" xfId="3" applyFont="1" applyBorder="1" applyAlignment="1">
      <alignment vertical="center" wrapText="1"/>
    </xf>
    <xf numFmtId="0" fontId="34" fillId="0" borderId="66" xfId="3" applyFont="1" applyBorder="1" applyAlignment="1">
      <alignment horizontal="left" vertical="top" wrapText="1"/>
    </xf>
    <xf numFmtId="0" fontId="26" fillId="0" borderId="93" xfId="3" applyFont="1" applyBorder="1">
      <alignment vertical="center"/>
    </xf>
    <xf numFmtId="0" fontId="37" fillId="0" borderId="165" xfId="3" applyFont="1" applyBorder="1" applyAlignment="1">
      <alignment horizontal="left" vertical="center" wrapText="1"/>
    </xf>
    <xf numFmtId="0" fontId="34" fillId="0" borderId="144" xfId="3" applyFont="1" applyBorder="1" applyAlignment="1">
      <alignment vertical="center" wrapText="1"/>
    </xf>
    <xf numFmtId="179" fontId="34" fillId="0" borderId="41" xfId="3" applyNumberFormat="1" applyFont="1" applyBorder="1" applyAlignment="1">
      <alignment horizontal="left" vertical="top"/>
    </xf>
    <xf numFmtId="179" fontId="34" fillId="0" borderId="157" xfId="3" applyNumberFormat="1" applyFont="1" applyBorder="1" applyAlignment="1">
      <alignment horizontal="center" vertical="top" wrapText="1"/>
    </xf>
    <xf numFmtId="0" fontId="34" fillId="0" borderId="132" xfId="3" applyFont="1" applyBorder="1" applyAlignment="1">
      <alignment vertical="center" wrapText="1"/>
    </xf>
    <xf numFmtId="0" fontId="34" fillId="0" borderId="132" xfId="3" applyFont="1" applyBorder="1">
      <alignment vertical="center"/>
    </xf>
    <xf numFmtId="0" fontId="34" fillId="0" borderId="130" xfId="3" applyFont="1" applyBorder="1" applyAlignment="1">
      <alignment horizontal="left" vertical="top"/>
    </xf>
    <xf numFmtId="0" fontId="26" fillId="0" borderId="131" xfId="3" applyFont="1" applyBorder="1" applyAlignment="1">
      <alignment horizontal="left" vertical="top"/>
    </xf>
    <xf numFmtId="0" fontId="26" fillId="0" borderId="132" xfId="3" applyFont="1" applyBorder="1" applyAlignment="1">
      <alignment horizontal="left" vertical="top"/>
    </xf>
    <xf numFmtId="179" fontId="34" fillId="0" borderId="25" xfId="3" applyNumberFormat="1" applyFont="1" applyBorder="1" applyAlignment="1">
      <alignment horizontal="left" vertical="top"/>
    </xf>
    <xf numFmtId="0" fontId="34" fillId="0" borderId="119" xfId="3" applyFont="1" applyBorder="1" applyAlignment="1">
      <alignment vertical="top" wrapText="1"/>
    </xf>
    <xf numFmtId="0" fontId="34" fillId="0" borderId="156" xfId="3" applyFont="1" applyBorder="1" applyAlignment="1">
      <alignment horizontal="center" vertical="center"/>
    </xf>
    <xf numFmtId="179" fontId="34" fillId="0" borderId="25" xfId="3" applyNumberFormat="1" applyFont="1" applyBorder="1" applyAlignment="1">
      <alignment horizontal="center" vertical="top" shrinkToFit="1"/>
    </xf>
    <xf numFmtId="0" fontId="34" fillId="0" borderId="36" xfId="4" applyFont="1" applyBorder="1" applyAlignment="1">
      <alignment horizontal="center" vertical="top"/>
    </xf>
    <xf numFmtId="0" fontId="34" fillId="0" borderId="11" xfId="4" applyFont="1" applyBorder="1" applyAlignment="1">
      <alignment horizontal="center" vertical="top"/>
    </xf>
    <xf numFmtId="0" fontId="34" fillId="0" borderId="0" xfId="4" applyFont="1" applyAlignment="1">
      <alignment horizontal="left" vertical="top" wrapText="1"/>
    </xf>
    <xf numFmtId="179" fontId="34" fillId="0" borderId="41" xfId="4" applyNumberFormat="1" applyFont="1" applyBorder="1" applyAlignment="1">
      <alignment horizontal="center" vertical="top"/>
    </xf>
    <xf numFmtId="0" fontId="34" fillId="0" borderId="125" xfId="3" applyFont="1" applyBorder="1">
      <alignment vertical="center"/>
    </xf>
    <xf numFmtId="0" fontId="34" fillId="0" borderId="36" xfId="4" applyFont="1" applyBorder="1" applyAlignment="1">
      <alignment vertical="top"/>
    </xf>
    <xf numFmtId="0" fontId="34" fillId="0" borderId="38" xfId="4" applyFont="1" applyBorder="1" applyAlignment="1">
      <alignment vertical="top" wrapText="1"/>
    </xf>
    <xf numFmtId="179" fontId="34" fillId="0" borderId="96" xfId="4" applyNumberFormat="1" applyFont="1" applyBorder="1" applyAlignment="1">
      <alignment horizontal="center" vertical="top"/>
    </xf>
    <xf numFmtId="0" fontId="34" fillId="0" borderId="165" xfId="3" applyFont="1" applyBorder="1" applyAlignment="1">
      <alignment horizontal="center" vertical="center"/>
    </xf>
    <xf numFmtId="0" fontId="34" fillId="0" borderId="11" xfId="4" applyFont="1" applyBorder="1" applyAlignment="1">
      <alignment vertical="top"/>
    </xf>
    <xf numFmtId="0" fontId="34" fillId="0" borderId="34" xfId="4" applyFont="1" applyBorder="1" applyAlignment="1">
      <alignment vertical="top" wrapText="1"/>
    </xf>
    <xf numFmtId="179" fontId="34" fillId="0" borderId="65" xfId="4" applyNumberFormat="1" applyFont="1" applyBorder="1" applyAlignment="1">
      <alignment horizontal="center" vertical="top"/>
    </xf>
    <xf numFmtId="0" fontId="34" fillId="0" borderId="67" xfId="3" applyFont="1" applyBorder="1" applyAlignment="1">
      <alignment horizontal="center" vertical="center"/>
    </xf>
    <xf numFmtId="0" fontId="34" fillId="0" borderId="27" xfId="4" applyFont="1" applyBorder="1" applyAlignment="1">
      <alignment horizontal="center" vertical="top"/>
    </xf>
    <xf numFmtId="0" fontId="34" fillId="0" borderId="31" xfId="4" applyFont="1" applyBorder="1" applyAlignment="1">
      <alignment horizontal="left" vertical="top" wrapText="1"/>
    </xf>
    <xf numFmtId="179" fontId="34" fillId="0" borderId="25" xfId="4" applyNumberFormat="1" applyFont="1" applyBorder="1" applyAlignment="1">
      <alignment horizontal="center" vertical="top"/>
    </xf>
    <xf numFmtId="0" fontId="34" fillId="0" borderId="0" xfId="4" applyFont="1" applyAlignment="1">
      <alignment vertical="top" wrapText="1"/>
    </xf>
    <xf numFmtId="179" fontId="34" fillId="0" borderId="139" xfId="4" applyNumberFormat="1" applyFont="1" applyBorder="1" applyAlignment="1">
      <alignment horizontal="center" vertical="top"/>
    </xf>
    <xf numFmtId="0" fontId="34" fillId="0" borderId="31" xfId="4" applyFont="1" applyBorder="1" applyAlignment="1">
      <alignment vertical="top" wrapText="1"/>
    </xf>
    <xf numFmtId="179" fontId="34" fillId="0" borderId="41" xfId="4" applyNumberFormat="1" applyFont="1" applyBorder="1" applyAlignment="1">
      <alignment vertical="top"/>
    </xf>
    <xf numFmtId="179" fontId="34" fillId="0" borderId="126" xfId="4" applyNumberFormat="1" applyFont="1" applyBorder="1" applyAlignment="1">
      <alignment horizontal="center" vertical="top"/>
    </xf>
    <xf numFmtId="0" fontId="34" fillId="0" borderId="127" xfId="3" applyFont="1" applyBorder="1" applyAlignment="1">
      <alignment horizontal="left" vertical="top"/>
    </xf>
    <xf numFmtId="0" fontId="26" fillId="0" borderId="128" xfId="3" applyFont="1" applyBorder="1" applyAlignment="1">
      <alignment horizontal="left" vertical="top"/>
    </xf>
    <xf numFmtId="0" fontId="26" fillId="0" borderId="129" xfId="3" applyFont="1" applyBorder="1" applyAlignment="1">
      <alignment horizontal="left" vertical="top"/>
    </xf>
    <xf numFmtId="179" fontId="34" fillId="0" borderId="11" xfId="4" applyNumberFormat="1" applyFont="1" applyBorder="1" applyAlignment="1">
      <alignment horizontal="center" vertical="top"/>
    </xf>
    <xf numFmtId="0" fontId="34" fillId="0" borderId="149" xfId="3" applyFont="1" applyBorder="1" applyAlignment="1">
      <alignment horizontal="center" vertical="top" wrapText="1"/>
    </xf>
    <xf numFmtId="0" fontId="34" fillId="0" borderId="151" xfId="3" applyFont="1" applyBorder="1" applyAlignment="1">
      <alignment horizontal="center" vertical="center"/>
    </xf>
    <xf numFmtId="179" fontId="34" fillId="0" borderId="130" xfId="4" applyNumberFormat="1" applyFont="1" applyBorder="1" applyAlignment="1">
      <alignment horizontal="center" vertical="top"/>
    </xf>
    <xf numFmtId="0" fontId="34" fillId="0" borderId="157" xfId="3" applyFont="1" applyBorder="1">
      <alignment vertical="center"/>
    </xf>
    <xf numFmtId="0" fontId="34" fillId="0" borderId="167" xfId="3" applyFont="1" applyBorder="1" applyAlignment="1">
      <alignment horizontal="left" vertical="top" wrapText="1"/>
    </xf>
    <xf numFmtId="0" fontId="34" fillId="0" borderId="132" xfId="3" applyFont="1" applyBorder="1" applyAlignment="1">
      <alignment horizontal="left" vertical="center" wrapText="1"/>
    </xf>
    <xf numFmtId="179" fontId="34" fillId="0" borderId="25" xfId="4" applyNumberFormat="1" applyFont="1" applyBorder="1" applyAlignment="1">
      <alignment vertical="top"/>
    </xf>
    <xf numFmtId="179" fontId="34" fillId="0" borderId="160" xfId="4" applyNumberFormat="1" applyFont="1" applyBorder="1" applyAlignment="1">
      <alignment horizontal="center" vertical="top"/>
    </xf>
    <xf numFmtId="0" fontId="34" fillId="0" borderId="162" xfId="3" applyFont="1" applyBorder="1" applyAlignment="1">
      <alignment horizontal="left" vertical="top" wrapText="1"/>
    </xf>
    <xf numFmtId="0" fontId="34" fillId="0" borderId="158" xfId="3" applyFont="1" applyBorder="1" applyAlignment="1">
      <alignment horizontal="left" vertical="top"/>
    </xf>
    <xf numFmtId="0" fontId="26" fillId="0" borderId="161" xfId="3" applyFont="1" applyBorder="1" applyAlignment="1">
      <alignment horizontal="left" vertical="top"/>
    </xf>
    <xf numFmtId="0" fontId="26" fillId="0" borderId="159" xfId="3" applyFont="1" applyBorder="1" applyAlignment="1">
      <alignment horizontal="left" vertical="top"/>
    </xf>
    <xf numFmtId="0" fontId="34" fillId="0" borderId="31" xfId="3" applyFont="1" applyBorder="1" applyAlignment="1">
      <alignment vertical="top" wrapText="1"/>
    </xf>
    <xf numFmtId="0" fontId="34" fillId="0" borderId="37" xfId="3" applyFont="1" applyBorder="1" applyAlignment="1">
      <alignment vertical="top" wrapText="1"/>
    </xf>
    <xf numFmtId="0" fontId="34" fillId="0" borderId="89" xfId="3" applyFont="1" applyBorder="1" applyAlignment="1">
      <alignment horizontal="left" vertical="top" wrapText="1"/>
    </xf>
    <xf numFmtId="0" fontId="34" fillId="0" borderId="64" xfId="3" applyFont="1" applyBorder="1" applyAlignment="1">
      <alignment horizontal="center" vertical="center"/>
    </xf>
    <xf numFmtId="0" fontId="44" fillId="0" borderId="0" xfId="6" applyFont="1">
      <alignment vertical="center"/>
    </xf>
    <xf numFmtId="0" fontId="40" fillId="6" borderId="14" xfId="6" applyFont="1" applyFill="1" applyBorder="1" applyAlignment="1">
      <alignment horizontal="center" vertical="center" wrapText="1"/>
    </xf>
    <xf numFmtId="0" fontId="43" fillId="0" borderId="28" xfId="6" applyFont="1" applyBorder="1">
      <alignment vertical="center"/>
    </xf>
    <xf numFmtId="0" fontId="43" fillId="0" borderId="16" xfId="6" applyFont="1" applyBorder="1">
      <alignment vertical="center"/>
    </xf>
    <xf numFmtId="0" fontId="35" fillId="0" borderId="14" xfId="6" applyFont="1" applyBorder="1" applyAlignment="1">
      <alignment vertical="center" wrapText="1"/>
    </xf>
    <xf numFmtId="0" fontId="35" fillId="0" borderId="16" xfId="6" applyFont="1" applyBorder="1" applyAlignment="1">
      <alignment horizontal="left" vertical="center" shrinkToFit="1"/>
    </xf>
    <xf numFmtId="0" fontId="26" fillId="0" borderId="0" xfId="6">
      <alignment vertical="center"/>
    </xf>
    <xf numFmtId="0" fontId="35" fillId="0" borderId="42" xfId="8" applyFont="1" applyBorder="1" applyAlignment="1">
      <alignment vertical="center" wrapText="1" shrinkToFit="1"/>
    </xf>
    <xf numFmtId="0" fontId="35" fillId="0" borderId="37" xfId="9" applyFont="1" applyBorder="1" applyAlignment="1">
      <alignment vertical="center" shrinkToFit="1"/>
    </xf>
    <xf numFmtId="0" fontId="26" fillId="0" borderId="0" xfId="8">
      <alignment vertical="center"/>
    </xf>
    <xf numFmtId="0" fontId="35" fillId="0" borderId="88" xfId="8" applyFont="1" applyBorder="1" applyAlignment="1">
      <alignment vertical="center" wrapText="1" shrinkToFit="1"/>
    </xf>
    <xf numFmtId="0" fontId="35" fillId="0" borderId="67" xfId="6" applyFont="1" applyBorder="1" applyAlignment="1">
      <alignment horizontal="left" vertical="center" shrinkToFit="1"/>
    </xf>
    <xf numFmtId="0" fontId="35" fillId="0" borderId="41" xfId="8" applyFont="1" applyBorder="1" applyAlignment="1">
      <alignment vertical="center" wrapText="1"/>
    </xf>
    <xf numFmtId="0" fontId="35" fillId="0" borderId="41" xfId="8" applyFont="1" applyBorder="1" applyAlignment="1">
      <alignment vertical="center" wrapText="1" shrinkToFit="1"/>
    </xf>
    <xf numFmtId="0" fontId="35" fillId="0" borderId="96" xfId="6" applyFont="1" applyBorder="1" applyAlignment="1">
      <alignment vertical="center" wrapText="1"/>
    </xf>
    <xf numFmtId="0" fontId="35" fillId="0" borderId="165" xfId="6" applyFont="1" applyBorder="1" applyAlignment="1">
      <alignment horizontal="left" vertical="center" shrinkToFit="1"/>
    </xf>
    <xf numFmtId="0" fontId="35" fillId="0" borderId="65" xfId="6" applyFont="1" applyBorder="1" applyAlignment="1">
      <alignment vertical="center" wrapText="1"/>
    </xf>
    <xf numFmtId="0" fontId="35" fillId="0" borderId="41" xfId="6" applyFont="1" applyBorder="1" applyAlignment="1">
      <alignment vertical="top" wrapText="1"/>
    </xf>
    <xf numFmtId="0" fontId="35" fillId="0" borderId="139" xfId="6" applyFont="1" applyBorder="1" applyAlignment="1">
      <alignment vertical="center" wrapText="1"/>
    </xf>
    <xf numFmtId="0" fontId="35" fillId="0" borderId="142" xfId="6" applyFont="1" applyBorder="1" applyAlignment="1">
      <alignment horizontal="left" vertical="center" shrinkToFit="1"/>
    </xf>
    <xf numFmtId="0" fontId="36" fillId="0" borderId="41" xfId="6" applyFont="1" applyBorder="1" applyAlignment="1">
      <alignment vertical="center" wrapText="1"/>
    </xf>
    <xf numFmtId="0" fontId="35" fillId="0" borderId="25" xfId="6" applyFont="1" applyBorder="1" applyAlignment="1">
      <alignment vertical="top" wrapText="1"/>
    </xf>
    <xf numFmtId="0" fontId="35" fillId="0" borderId="25" xfId="6" applyFont="1" applyBorder="1" applyAlignment="1">
      <alignment vertical="center" wrapText="1"/>
    </xf>
    <xf numFmtId="0" fontId="35" fillId="0" borderId="90" xfId="6" applyFont="1" applyBorder="1" applyAlignment="1">
      <alignment horizontal="left" vertical="center" shrinkToFit="1"/>
    </xf>
    <xf numFmtId="0" fontId="35" fillId="0" borderId="14" xfId="6" applyFont="1" applyBorder="1" applyAlignment="1">
      <alignment vertical="center" wrapText="1" shrinkToFit="1"/>
    </xf>
    <xf numFmtId="0" fontId="35" fillId="0" borderId="16" xfId="6" applyFont="1" applyBorder="1" applyAlignment="1">
      <alignment horizontal="left" vertical="center" wrapText="1" shrinkToFit="1"/>
    </xf>
    <xf numFmtId="0" fontId="44" fillId="0" borderId="0" xfId="6" applyFont="1" applyAlignment="1">
      <alignment vertical="center" wrapText="1"/>
    </xf>
    <xf numFmtId="0" fontId="35" fillId="0" borderId="96" xfId="6" applyFont="1" applyBorder="1" applyAlignment="1">
      <alignment vertical="center" shrinkToFit="1"/>
    </xf>
    <xf numFmtId="0" fontId="35" fillId="0" borderId="88" xfId="6" applyFont="1" applyBorder="1" applyAlignment="1">
      <alignment vertical="center" wrapText="1"/>
    </xf>
    <xf numFmtId="0" fontId="35" fillId="0" borderId="135" xfId="6" applyFont="1" applyBorder="1" applyAlignment="1">
      <alignment vertical="center" shrinkToFit="1"/>
    </xf>
    <xf numFmtId="0" fontId="35" fillId="0" borderId="134" xfId="6" applyFont="1" applyBorder="1" applyAlignment="1">
      <alignment horizontal="left" vertical="center" shrinkToFit="1"/>
    </xf>
    <xf numFmtId="0" fontId="35" fillId="0" borderId="65" xfId="6" applyFont="1" applyBorder="1" applyAlignment="1">
      <alignment vertical="center" wrapText="1" shrinkToFit="1"/>
    </xf>
    <xf numFmtId="0" fontId="35" fillId="0" borderId="34" xfId="6" applyFont="1" applyBorder="1" applyAlignment="1">
      <alignment horizontal="left" vertical="center" shrinkToFit="1"/>
    </xf>
    <xf numFmtId="0" fontId="26" fillId="0" borderId="0" xfId="10">
      <alignment vertical="center"/>
    </xf>
    <xf numFmtId="0" fontId="35" fillId="0" borderId="135" xfId="6" applyFont="1" applyBorder="1" applyAlignment="1">
      <alignment vertical="center" wrapText="1"/>
    </xf>
    <xf numFmtId="0" fontId="35" fillId="0" borderId="169" xfId="6" applyFont="1" applyBorder="1" applyAlignment="1">
      <alignment horizontal="left" vertical="center" shrinkToFit="1"/>
    </xf>
    <xf numFmtId="0" fontId="35" fillId="0" borderId="170" xfId="6" applyFont="1" applyBorder="1" applyAlignment="1">
      <alignment horizontal="left" vertical="center" shrinkToFit="1"/>
    </xf>
    <xf numFmtId="0" fontId="35" fillId="0" borderId="171" xfId="6" applyFont="1" applyBorder="1" applyAlignment="1">
      <alignment horizontal="left" vertical="center" shrinkToFit="1"/>
    </xf>
    <xf numFmtId="0" fontId="35" fillId="0" borderId="11" xfId="6" applyFont="1" applyBorder="1" applyAlignment="1">
      <alignment vertical="center" wrapText="1"/>
    </xf>
    <xf numFmtId="0" fontId="35" fillId="0" borderId="26" xfId="6" applyFont="1" applyBorder="1" applyAlignment="1">
      <alignment horizontal="left" vertical="center" shrinkToFit="1"/>
    </xf>
    <xf numFmtId="0" fontId="35" fillId="0" borderId="38" xfId="6" applyFont="1" applyBorder="1" applyAlignment="1">
      <alignment horizontal="left" vertical="center" shrinkToFit="1"/>
    </xf>
    <xf numFmtId="0" fontId="36" fillId="0" borderId="25" xfId="6" applyFont="1" applyBorder="1" applyAlignment="1">
      <alignment vertical="center" wrapText="1"/>
    </xf>
    <xf numFmtId="0" fontId="35" fillId="0" borderId="168" xfId="6" applyFont="1" applyBorder="1" applyAlignment="1">
      <alignment horizontal="left" vertical="center" shrinkToFit="1"/>
    </xf>
    <xf numFmtId="0" fontId="35" fillId="0" borderId="172" xfId="6" applyFont="1" applyBorder="1" applyAlignment="1">
      <alignment horizontal="left" vertical="center" shrinkToFit="1"/>
    </xf>
    <xf numFmtId="0" fontId="35" fillId="0" borderId="65" xfId="6" applyFont="1" applyBorder="1" applyAlignment="1">
      <alignment vertical="center" shrinkToFit="1"/>
    </xf>
    <xf numFmtId="0" fontId="35" fillId="0" borderId="25" xfId="6" applyFont="1" applyBorder="1" applyAlignment="1">
      <alignment vertical="center" wrapText="1" shrinkToFit="1"/>
    </xf>
    <xf numFmtId="0" fontId="35" fillId="0" borderId="135" xfId="6" applyFont="1" applyBorder="1" applyAlignment="1">
      <alignment vertical="center" wrapText="1" shrinkToFit="1"/>
    </xf>
    <xf numFmtId="0" fontId="35" fillId="0" borderId="41" xfId="6" applyFont="1" applyBorder="1" applyAlignment="1">
      <alignment horizontal="left" vertical="center" wrapText="1" shrinkToFit="1"/>
    </xf>
    <xf numFmtId="0" fontId="35" fillId="0" borderId="157" xfId="6" applyFont="1" applyBorder="1" applyAlignment="1">
      <alignment horizontal="left" vertical="center" wrapText="1" indent="1" shrinkToFit="1"/>
    </xf>
    <xf numFmtId="0" fontId="35" fillId="0" borderId="132" xfId="6" applyFont="1" applyBorder="1" applyAlignment="1">
      <alignment horizontal="left" vertical="center" shrinkToFit="1"/>
    </xf>
    <xf numFmtId="0" fontId="35" fillId="0" borderId="135" xfId="6" applyFont="1" applyBorder="1" applyAlignment="1">
      <alignment horizontal="left" vertical="center" wrapText="1" indent="1" shrinkToFit="1"/>
    </xf>
    <xf numFmtId="0" fontId="35" fillId="0" borderId="25" xfId="6" applyFont="1" applyBorder="1" applyAlignment="1">
      <alignment horizontal="left" vertical="top" wrapText="1"/>
    </xf>
    <xf numFmtId="0" fontId="35" fillId="0" borderId="88" xfId="6" applyFont="1" applyBorder="1" applyAlignment="1">
      <alignment vertical="center" wrapText="1" shrinkToFit="1"/>
    </xf>
    <xf numFmtId="0" fontId="35" fillId="0" borderId="96" xfId="6" applyFont="1" applyBorder="1" applyAlignment="1">
      <alignment vertical="center" wrapText="1" shrinkToFit="1"/>
    </xf>
    <xf numFmtId="0" fontId="26" fillId="0" borderId="0" xfId="6" applyAlignment="1">
      <alignment horizontal="center" vertical="center"/>
    </xf>
    <xf numFmtId="0" fontId="35" fillId="0" borderId="174" xfId="6" applyFont="1" applyBorder="1" applyAlignment="1">
      <alignment horizontal="left" vertical="center" shrinkToFit="1"/>
    </xf>
    <xf numFmtId="0" fontId="35" fillId="0" borderId="42" xfId="7" applyFont="1" applyBorder="1" applyAlignment="1">
      <alignment vertical="top" wrapText="1"/>
    </xf>
    <xf numFmtId="0" fontId="35" fillId="7" borderId="96" xfId="7" applyFont="1" applyFill="1" applyBorder="1" applyAlignment="1">
      <alignment vertical="center" wrapText="1"/>
    </xf>
    <xf numFmtId="0" fontId="35" fillId="7" borderId="165" xfId="7" applyFont="1" applyFill="1" applyBorder="1" applyAlignment="1">
      <alignment horizontal="left" vertical="center" shrinkToFit="1"/>
    </xf>
    <xf numFmtId="0" fontId="35" fillId="7" borderId="42" xfId="7" applyFont="1" applyFill="1" applyBorder="1" applyAlignment="1">
      <alignment vertical="center" wrapText="1"/>
    </xf>
    <xf numFmtId="0" fontId="35" fillId="0" borderId="0" xfId="9" applyFont="1">
      <alignment vertical="center"/>
    </xf>
    <xf numFmtId="0" fontId="35" fillId="0" borderId="41" xfId="7" applyFont="1" applyBorder="1" applyAlignment="1">
      <alignment vertical="top" wrapText="1"/>
    </xf>
    <xf numFmtId="0" fontId="35" fillId="7" borderId="135" xfId="7" applyFont="1" applyFill="1" applyBorder="1" applyAlignment="1">
      <alignment vertical="center" wrapText="1"/>
    </xf>
    <xf numFmtId="0" fontId="35" fillId="7" borderId="134" xfId="7" applyFont="1" applyFill="1" applyBorder="1" applyAlignment="1">
      <alignment horizontal="left" vertical="center" shrinkToFit="1"/>
    </xf>
    <xf numFmtId="0" fontId="35" fillId="0" borderId="25" xfId="7" applyFont="1" applyBorder="1" applyAlignment="1">
      <alignment vertical="top" wrapText="1"/>
    </xf>
    <xf numFmtId="0" fontId="35" fillId="7" borderId="25" xfId="7" applyFont="1" applyFill="1" applyBorder="1" applyAlignment="1">
      <alignment vertical="center" wrapText="1"/>
    </xf>
    <xf numFmtId="0" fontId="35" fillId="7" borderId="26" xfId="7" applyFont="1" applyFill="1" applyBorder="1" applyAlignment="1">
      <alignment horizontal="left" vertical="center" shrinkToFit="1"/>
    </xf>
    <xf numFmtId="0" fontId="35" fillId="0" borderId="14" xfId="6" applyFont="1" applyBorder="1" applyAlignment="1">
      <alignment horizontal="left" vertical="center" wrapText="1"/>
    </xf>
    <xf numFmtId="0" fontId="35" fillId="0" borderId="28" xfId="6" applyFont="1" applyBorder="1" applyAlignment="1">
      <alignment horizontal="left" vertical="center" shrinkToFit="1"/>
    </xf>
    <xf numFmtId="0" fontId="35" fillId="0" borderId="42" xfId="6" applyFont="1" applyBorder="1" applyAlignment="1">
      <alignment vertical="top" wrapText="1" shrinkToFit="1"/>
    </xf>
    <xf numFmtId="0" fontId="35" fillId="0" borderId="25" xfId="6" applyFont="1" applyBorder="1" applyAlignment="1">
      <alignment vertical="top" wrapText="1" shrinkToFit="1"/>
    </xf>
    <xf numFmtId="0" fontId="35" fillId="0" borderId="42" xfId="6" applyFont="1" applyBorder="1" applyAlignment="1">
      <alignment vertical="center" wrapText="1" shrinkToFit="1"/>
    </xf>
    <xf numFmtId="0" fontId="35" fillId="0" borderId="41" xfId="6" applyFont="1" applyBorder="1" applyAlignment="1">
      <alignment vertical="top" wrapText="1" shrinkToFit="1"/>
    </xf>
    <xf numFmtId="0" fontId="35" fillId="0" borderId="41" xfId="6" applyFont="1" applyBorder="1" applyAlignment="1">
      <alignment vertical="center" wrapText="1" shrinkToFit="1"/>
    </xf>
    <xf numFmtId="0" fontId="35" fillId="0" borderId="31" xfId="9" applyFont="1" applyBorder="1" applyAlignment="1">
      <alignment vertical="center" shrinkToFit="1"/>
    </xf>
    <xf numFmtId="0" fontId="43" fillId="0" borderId="69" xfId="11" applyFont="1" applyBorder="1">
      <alignment vertical="center"/>
    </xf>
    <xf numFmtId="0" fontId="43" fillId="0" borderId="28" xfId="11" applyFont="1" applyBorder="1">
      <alignment vertical="center"/>
    </xf>
    <xf numFmtId="0" fontId="44" fillId="0" borderId="0" xfId="11" applyFont="1">
      <alignment vertical="center"/>
    </xf>
    <xf numFmtId="0" fontId="35" fillId="0" borderId="96" xfId="8" applyFont="1" applyBorder="1" applyAlignment="1">
      <alignment vertical="center" wrapText="1" shrinkToFit="1"/>
    </xf>
    <xf numFmtId="0" fontId="35" fillId="0" borderId="25" xfId="8" applyFont="1" applyBorder="1" applyAlignment="1">
      <alignment vertical="center" wrapText="1" shrinkToFit="1"/>
    </xf>
    <xf numFmtId="0" fontId="44" fillId="0" borderId="0" xfId="6" applyFont="1" applyAlignment="1">
      <alignment horizontal="center" vertical="center" wrapText="1"/>
    </xf>
    <xf numFmtId="0" fontId="44" fillId="0" borderId="0" xfId="6" applyFont="1" applyAlignment="1">
      <alignment horizontal="left" vertical="center" shrinkToFit="1"/>
    </xf>
    <xf numFmtId="0" fontId="44" fillId="0" borderId="0" xfId="6" applyFont="1" applyAlignment="1">
      <alignment horizontal="left" vertical="center" wrapText="1"/>
    </xf>
    <xf numFmtId="0" fontId="34" fillId="0" borderId="148" xfId="3" applyFont="1" applyBorder="1" applyAlignment="1">
      <alignment horizontal="left" vertical="top" wrapText="1"/>
    </xf>
    <xf numFmtId="0" fontId="34" fillId="0" borderId="14" xfId="3" applyFont="1" applyBorder="1" applyAlignment="1">
      <alignment horizontal="center" vertical="center"/>
    </xf>
    <xf numFmtId="0" fontId="34" fillId="0" borderId="11" xfId="3" applyFont="1" applyBorder="1" applyAlignment="1">
      <alignment vertical="top" wrapText="1"/>
    </xf>
    <xf numFmtId="0" fontId="34" fillId="0" borderId="11" xfId="3" applyFont="1" applyBorder="1" applyAlignment="1">
      <alignment horizontal="center" vertical="top" wrapText="1"/>
    </xf>
    <xf numFmtId="179" fontId="34" fillId="0" borderId="139" xfId="3" applyNumberFormat="1" applyFont="1" applyBorder="1" applyAlignment="1">
      <alignment horizontal="center" vertical="top"/>
    </xf>
    <xf numFmtId="179" fontId="34" fillId="0" borderId="41" xfId="3" applyNumberFormat="1" applyFont="1" applyBorder="1" applyAlignment="1">
      <alignment horizontal="center" vertical="top"/>
    </xf>
    <xf numFmtId="0" fontId="34" fillId="0" borderId="126" xfId="3" applyFont="1" applyBorder="1" applyAlignment="1">
      <alignment horizontal="center" vertical="center"/>
    </xf>
    <xf numFmtId="0" fontId="34" fillId="0" borderId="160" xfId="3" applyFont="1" applyBorder="1" applyAlignment="1">
      <alignment horizontal="center" vertical="center"/>
    </xf>
    <xf numFmtId="0" fontId="26" fillId="0" borderId="0" xfId="12">
      <alignment vertical="center"/>
    </xf>
    <xf numFmtId="0" fontId="44" fillId="0" borderId="0" xfId="12" applyFont="1">
      <alignment vertical="center"/>
    </xf>
    <xf numFmtId="179" fontId="34" fillId="0" borderId="156" xfId="3" applyNumberFormat="1" applyFont="1" applyBorder="1" applyAlignment="1">
      <alignment horizontal="center" vertical="top"/>
    </xf>
    <xf numFmtId="0" fontId="34" fillId="0" borderId="151" xfId="3" applyFont="1" applyBorder="1">
      <alignment vertical="center"/>
    </xf>
    <xf numFmtId="0" fontId="37" fillId="0" borderId="153" xfId="3" applyFont="1" applyBorder="1" applyAlignment="1">
      <alignment horizontal="left" vertical="center"/>
    </xf>
    <xf numFmtId="0" fontId="34" fillId="0" borderId="187" xfId="3" applyFont="1" applyBorder="1">
      <alignment vertical="center"/>
    </xf>
    <xf numFmtId="0" fontId="34" fillId="0" borderId="18" xfId="3" applyFont="1" applyBorder="1" applyAlignment="1">
      <alignment horizontal="center" vertical="top"/>
    </xf>
    <xf numFmtId="0" fontId="34" fillId="0" borderId="19" xfId="3" applyFont="1" applyBorder="1" applyAlignment="1">
      <alignment vertical="top" wrapText="1"/>
    </xf>
    <xf numFmtId="179" fontId="34" fillId="0" borderId="188" xfId="3" applyNumberFormat="1" applyFont="1" applyBorder="1" applyAlignment="1">
      <alignment horizontal="center" vertical="top"/>
    </xf>
    <xf numFmtId="0" fontId="34" fillId="0" borderId="191" xfId="3" applyFont="1" applyBorder="1" applyAlignment="1">
      <alignment horizontal="left" vertical="top" wrapText="1"/>
    </xf>
    <xf numFmtId="0" fontId="34" fillId="0" borderId="24" xfId="3" applyFont="1" applyBorder="1" applyAlignment="1">
      <alignment horizontal="left" vertical="center"/>
    </xf>
    <xf numFmtId="0" fontId="34" fillId="0" borderId="33" xfId="3" applyFont="1" applyBorder="1" applyAlignment="1">
      <alignment horizontal="left" vertical="top" wrapText="1"/>
    </xf>
    <xf numFmtId="179" fontId="34" fillId="0" borderId="45" xfId="3" applyNumberFormat="1" applyFont="1" applyBorder="1" applyAlignment="1">
      <alignment horizontal="center" vertical="top"/>
    </xf>
    <xf numFmtId="0" fontId="34" fillId="0" borderId="45" xfId="3" applyFont="1" applyBorder="1" applyAlignment="1">
      <alignment horizontal="center" vertical="center"/>
    </xf>
    <xf numFmtId="0" fontId="34" fillId="0" borderId="45" xfId="3" applyFont="1" applyBorder="1">
      <alignment vertical="center"/>
    </xf>
    <xf numFmtId="0" fontId="34" fillId="0" borderId="191" xfId="3" applyFont="1" applyBorder="1" applyAlignment="1">
      <alignment horizontal="center" vertical="top" wrapText="1"/>
    </xf>
    <xf numFmtId="0" fontId="34" fillId="0" borderId="119" xfId="3" applyFont="1" applyBorder="1" applyAlignment="1">
      <alignment horizontal="left" vertical="top" wrapText="1"/>
    </xf>
    <xf numFmtId="0" fontId="34" fillId="0" borderId="125" xfId="3" applyFont="1" applyBorder="1" applyAlignment="1">
      <alignment horizontal="left" vertical="top" wrapText="1"/>
    </xf>
    <xf numFmtId="0" fontId="34" fillId="0" borderId="14" xfId="3" applyFont="1" applyBorder="1" applyAlignment="1">
      <alignment horizontal="center" vertical="center" wrapText="1"/>
    </xf>
    <xf numFmtId="0" fontId="34" fillId="0" borderId="34" xfId="3" applyFont="1" applyBorder="1" applyAlignment="1">
      <alignment horizontal="left" vertical="top" wrapText="1"/>
    </xf>
    <xf numFmtId="0" fontId="34" fillId="0" borderId="157" xfId="3" applyFont="1" applyBorder="1" applyAlignment="1">
      <alignment horizontal="center" vertical="center"/>
    </xf>
    <xf numFmtId="0" fontId="34" fillId="0" borderId="25" xfId="3" applyFont="1" applyBorder="1" applyAlignment="1">
      <alignment horizontal="center" vertical="center"/>
    </xf>
    <xf numFmtId="0" fontId="34" fillId="0" borderId="120" xfId="3" applyFont="1" applyBorder="1" applyAlignment="1">
      <alignment horizontal="left" vertical="top" wrapText="1"/>
    </xf>
    <xf numFmtId="0" fontId="34" fillId="0" borderId="42" xfId="3" applyFont="1" applyBorder="1" applyAlignment="1">
      <alignment horizontal="center" vertical="center"/>
    </xf>
    <xf numFmtId="0" fontId="34" fillId="0" borderId="34" xfId="3" applyFont="1" applyBorder="1" applyAlignment="1">
      <alignment horizontal="center" vertical="top" wrapText="1"/>
    </xf>
    <xf numFmtId="0" fontId="34" fillId="0" borderId="69" xfId="3" applyFont="1" applyBorder="1" applyAlignment="1">
      <alignment horizontal="left" vertical="top" wrapText="1"/>
    </xf>
    <xf numFmtId="0" fontId="34" fillId="0" borderId="16" xfId="3" applyFont="1" applyBorder="1" applyAlignment="1">
      <alignment horizontal="left" vertical="top" wrapText="1"/>
    </xf>
    <xf numFmtId="0" fontId="34" fillId="0" borderId="36" xfId="3" applyFont="1" applyBorder="1" applyAlignment="1">
      <alignment horizontal="center" vertical="top" wrapText="1"/>
    </xf>
    <xf numFmtId="0" fontId="34" fillId="0" borderId="134" xfId="3" applyFont="1" applyBorder="1" applyAlignment="1">
      <alignment horizontal="left" vertical="top" wrapText="1"/>
    </xf>
    <xf numFmtId="0" fontId="34" fillId="0" borderId="25" xfId="3" applyFont="1" applyBorder="1" applyAlignment="1">
      <alignment horizontal="center" vertical="top" wrapText="1"/>
    </xf>
    <xf numFmtId="0" fontId="34" fillId="0" borderId="120" xfId="3" applyFont="1" applyBorder="1" applyAlignment="1">
      <alignment horizontal="left" vertical="top" wrapText="1" shrinkToFit="1"/>
    </xf>
    <xf numFmtId="0" fontId="26" fillId="0" borderId="124" xfId="3" applyFont="1" applyBorder="1" applyAlignment="1">
      <alignment vertical="top" wrapText="1"/>
    </xf>
    <xf numFmtId="0" fontId="34" fillId="0" borderId="120" xfId="3" applyFont="1" applyBorder="1" applyAlignment="1">
      <alignment vertical="top" wrapText="1" shrinkToFit="1"/>
    </xf>
    <xf numFmtId="0" fontId="34" fillId="0" borderId="122" xfId="3" applyFont="1" applyBorder="1" applyAlignment="1">
      <alignment horizontal="left" vertical="top"/>
    </xf>
    <xf numFmtId="0" fontId="34" fillId="0" borderId="154" xfId="3" applyFont="1" applyBorder="1" applyAlignment="1">
      <alignment horizontal="left" vertical="top" wrapText="1"/>
    </xf>
    <xf numFmtId="0" fontId="35" fillId="0" borderId="42" xfId="6" applyFont="1" applyBorder="1" applyAlignment="1">
      <alignment horizontal="left" vertical="top" wrapText="1"/>
    </xf>
    <xf numFmtId="0" fontId="35" fillId="0" borderId="41" xfId="6" applyFont="1" applyBorder="1" applyAlignment="1">
      <alignment horizontal="left" vertical="top" wrapText="1"/>
    </xf>
    <xf numFmtId="0" fontId="40" fillId="6" borderId="16" xfId="6" applyFont="1" applyFill="1" applyBorder="1" applyAlignment="1">
      <alignment horizontal="center" vertical="center" wrapText="1"/>
    </xf>
    <xf numFmtId="0" fontId="35" fillId="0" borderId="42" xfId="6" applyFont="1" applyBorder="1" applyAlignment="1">
      <alignment vertical="center" wrapText="1"/>
    </xf>
    <xf numFmtId="0" fontId="35" fillId="0" borderId="41" xfId="6" applyFont="1" applyBorder="1" applyAlignment="1">
      <alignment vertical="center" wrapText="1"/>
    </xf>
    <xf numFmtId="0" fontId="35" fillId="0" borderId="41" xfId="6" applyFont="1" applyBorder="1" applyAlignment="1">
      <alignment horizontal="center" vertical="center" wrapText="1"/>
    </xf>
    <xf numFmtId="0" fontId="35" fillId="0" borderId="25" xfId="6" applyFont="1" applyBorder="1" applyAlignment="1">
      <alignment horizontal="center" vertical="center" wrapText="1"/>
    </xf>
    <xf numFmtId="0" fontId="35" fillId="0" borderId="42" xfId="6" applyFont="1" applyBorder="1" applyAlignment="1">
      <alignment vertical="top" wrapText="1"/>
    </xf>
    <xf numFmtId="0" fontId="34" fillId="0" borderId="179" xfId="3" applyFont="1" applyBorder="1" applyAlignment="1">
      <alignment horizontal="center" vertical="center"/>
    </xf>
    <xf numFmtId="0" fontId="34" fillId="0" borderId="181" xfId="3" applyFont="1" applyBorder="1" applyAlignment="1">
      <alignment horizontal="center" vertical="center"/>
    </xf>
    <xf numFmtId="0" fontId="34" fillId="0" borderId="180" xfId="3" applyFont="1" applyBorder="1" applyAlignment="1">
      <alignment horizontal="center" vertical="center"/>
    </xf>
    <xf numFmtId="0" fontId="34" fillId="0" borderId="195" xfId="3" applyFont="1" applyBorder="1" applyAlignment="1">
      <alignment horizontal="center" vertical="center"/>
    </xf>
    <xf numFmtId="0" fontId="34" fillId="0" borderId="173" xfId="3" applyFont="1" applyBorder="1" applyAlignment="1">
      <alignment horizontal="center" vertical="center"/>
    </xf>
    <xf numFmtId="0" fontId="34" fillId="0" borderId="175" xfId="3" applyFont="1" applyBorder="1" applyAlignment="1">
      <alignment horizontal="center" vertical="center"/>
    </xf>
    <xf numFmtId="0" fontId="34" fillId="0" borderId="121" xfId="3" applyFont="1" applyBorder="1">
      <alignment vertical="center"/>
    </xf>
    <xf numFmtId="0" fontId="34" fillId="0" borderId="121" xfId="3" applyFont="1" applyBorder="1" applyAlignment="1">
      <alignment vertical="center" wrapText="1"/>
    </xf>
    <xf numFmtId="0" fontId="34" fillId="0" borderId="41" xfId="3" applyFont="1" applyBorder="1" applyAlignment="1">
      <alignment horizontal="center" vertical="top" wrapText="1"/>
    </xf>
    <xf numFmtId="0" fontId="34" fillId="0" borderId="121" xfId="5" applyFont="1" applyBorder="1" applyAlignment="1">
      <alignment horizontal="center" vertical="center"/>
    </xf>
    <xf numFmtId="0" fontId="34" fillId="0" borderId="124" xfId="5" applyFont="1" applyBorder="1">
      <alignment vertical="center"/>
    </xf>
    <xf numFmtId="0" fontId="34" fillId="0" borderId="151" xfId="4" applyFont="1" applyBorder="1">
      <alignment vertical="center"/>
    </xf>
    <xf numFmtId="0" fontId="34" fillId="0" borderId="132" xfId="4" applyFont="1" applyBorder="1">
      <alignment vertical="center"/>
    </xf>
    <xf numFmtId="0" fontId="34" fillId="0" borderId="124" xfId="4" applyFont="1" applyBorder="1">
      <alignment vertical="center"/>
    </xf>
    <xf numFmtId="0" fontId="34" fillId="0" borderId="33" xfId="3" applyFont="1" applyBorder="1">
      <alignment vertical="center"/>
    </xf>
    <xf numFmtId="0" fontId="34" fillId="0" borderId="160" xfId="3" applyFont="1" applyBorder="1">
      <alignment vertical="center"/>
    </xf>
    <xf numFmtId="0" fontId="34" fillId="0" borderId="182" xfId="3" applyFont="1" applyBorder="1" applyAlignment="1">
      <alignment vertical="top" wrapText="1" shrinkToFit="1"/>
    </xf>
    <xf numFmtId="0" fontId="37" fillId="0" borderId="119" xfId="3" applyFont="1" applyBorder="1" applyAlignment="1">
      <alignment vertical="top" wrapText="1"/>
    </xf>
    <xf numFmtId="0" fontId="34" fillId="0" borderId="182" xfId="3" applyFont="1" applyBorder="1" applyAlignment="1">
      <alignment horizontal="left" vertical="top" wrapText="1"/>
    </xf>
    <xf numFmtId="0" fontId="34" fillId="0" borderId="38" xfId="3" applyFont="1" applyBorder="1" applyAlignment="1">
      <alignment horizontal="left" vertical="top" wrapText="1"/>
    </xf>
    <xf numFmtId="0" fontId="34" fillId="0" borderId="154" xfId="3" applyFont="1" applyBorder="1" applyAlignment="1">
      <alignment horizontal="center" vertical="top" wrapText="1"/>
    </xf>
    <xf numFmtId="0" fontId="37" fillId="0" borderId="125" xfId="3" applyFont="1" applyBorder="1" applyAlignment="1">
      <alignment vertical="top" wrapText="1"/>
    </xf>
    <xf numFmtId="0" fontId="34" fillId="0" borderId="123" xfId="3" applyFont="1" applyBorder="1" applyAlignment="1">
      <alignment horizontal="left" vertical="top"/>
    </xf>
    <xf numFmtId="0" fontId="34" fillId="0" borderId="124" xfId="3" applyFont="1" applyBorder="1" applyAlignment="1">
      <alignment horizontal="left" vertical="top"/>
    </xf>
    <xf numFmtId="0" fontId="34" fillId="0" borderId="183" xfId="3" applyFont="1" applyBorder="1" applyAlignment="1">
      <alignment horizontal="left" vertical="center" wrapText="1"/>
    </xf>
    <xf numFmtId="0" fontId="34" fillId="0" borderId="156" xfId="3" applyFont="1" applyBorder="1">
      <alignment vertical="center"/>
    </xf>
    <xf numFmtId="0" fontId="34" fillId="0" borderId="182" xfId="3" applyFont="1" applyBorder="1" applyAlignment="1">
      <alignment vertical="top" wrapText="1"/>
    </xf>
    <xf numFmtId="0" fontId="34" fillId="0" borderId="167" xfId="4" applyFont="1" applyBorder="1" applyAlignment="1">
      <alignment horizontal="left" vertical="top" wrapText="1"/>
    </xf>
    <xf numFmtId="0" fontId="45" fillId="0" borderId="69" xfId="6" applyFont="1" applyBorder="1">
      <alignment vertical="center"/>
    </xf>
    <xf numFmtId="0" fontId="36" fillId="0" borderId="14" xfId="6" applyFont="1" applyBorder="1" applyAlignment="1">
      <alignment horizontal="left" vertical="center" wrapText="1"/>
    </xf>
    <xf numFmtId="0" fontId="35" fillId="0" borderId="156" xfId="8" applyFont="1" applyBorder="1" applyAlignment="1">
      <alignment vertical="center" wrapText="1"/>
    </xf>
    <xf numFmtId="0" fontId="35" fillId="0" borderId="25" xfId="8" applyFont="1" applyBorder="1" applyAlignment="1">
      <alignment vertical="center" wrapText="1"/>
    </xf>
    <xf numFmtId="0" fontId="36" fillId="0" borderId="41" xfId="8" applyFont="1" applyBorder="1" applyAlignment="1">
      <alignment horizontal="left" vertical="center" wrapText="1"/>
    </xf>
    <xf numFmtId="0" fontId="34" fillId="0" borderId="41" xfId="6" applyFont="1" applyBorder="1" applyAlignment="1">
      <alignment vertical="top" wrapText="1"/>
    </xf>
    <xf numFmtId="0" fontId="35" fillId="0" borderId="25" xfId="10" applyFont="1" applyBorder="1" applyAlignment="1">
      <alignment vertical="center" wrapText="1"/>
    </xf>
    <xf numFmtId="0" fontId="35" fillId="0" borderId="88" xfId="10" applyFont="1" applyBorder="1" applyAlignment="1">
      <alignment vertical="center" wrapText="1"/>
    </xf>
    <xf numFmtId="0" fontId="35" fillId="0" borderId="168" xfId="10" applyFont="1" applyBorder="1" applyAlignment="1">
      <alignment horizontal="left" vertical="center" shrinkToFit="1"/>
    </xf>
    <xf numFmtId="0" fontId="35" fillId="0" borderId="41" xfId="3" applyFont="1" applyBorder="1" applyAlignment="1">
      <alignment vertical="center" wrapText="1"/>
    </xf>
    <xf numFmtId="0" fontId="35" fillId="0" borderId="25" xfId="3" applyFont="1" applyBorder="1" applyAlignment="1">
      <alignment vertical="center" wrapText="1"/>
    </xf>
    <xf numFmtId="0" fontId="35" fillId="0" borderId="88" xfId="6" applyFont="1" applyBorder="1">
      <alignment vertical="center"/>
    </xf>
    <xf numFmtId="0" fontId="35" fillId="0" borderId="41" xfId="3" applyFont="1" applyBorder="1" applyAlignment="1">
      <alignment horizontal="left" vertical="center" wrapText="1"/>
    </xf>
    <xf numFmtId="0" fontId="35" fillId="0" borderId="25" xfId="3" applyFont="1" applyBorder="1" applyAlignment="1">
      <alignment horizontal="left" vertical="center" wrapText="1"/>
    </xf>
    <xf numFmtId="0" fontId="35" fillId="0" borderId="42" xfId="3" applyFont="1" applyBorder="1" applyAlignment="1">
      <alignment horizontal="left" vertical="center" wrapText="1"/>
    </xf>
    <xf numFmtId="0" fontId="34" fillId="0" borderId="41" xfId="6" applyFont="1" applyBorder="1" applyAlignment="1">
      <alignment horizontal="left" vertical="top" wrapText="1"/>
    </xf>
    <xf numFmtId="0" fontId="34" fillId="0" borderId="41" xfId="6" applyFont="1" applyBorder="1" applyAlignment="1">
      <alignment vertical="center" wrapText="1"/>
    </xf>
    <xf numFmtId="0" fontId="34" fillId="0" borderId="14" xfId="6" applyFont="1" applyBorder="1" applyAlignment="1">
      <alignment horizontal="left" vertical="center" wrapText="1"/>
    </xf>
    <xf numFmtId="0" fontId="43" fillId="0" borderId="16" xfId="11" applyFont="1" applyBorder="1">
      <alignment vertical="center"/>
    </xf>
    <xf numFmtId="0" fontId="35" fillId="0" borderId="156" xfId="3" applyFont="1" applyBorder="1" applyAlignment="1">
      <alignment vertical="center" wrapText="1"/>
    </xf>
    <xf numFmtId="0" fontId="34" fillId="0" borderId="124" xfId="3" applyFont="1" applyBorder="1" applyAlignment="1">
      <alignment horizontal="left" vertical="top" wrapText="1"/>
    </xf>
    <xf numFmtId="0" fontId="34" fillId="0" borderId="38" xfId="3" applyFont="1" applyBorder="1" applyAlignment="1">
      <alignment horizontal="left" vertical="top"/>
    </xf>
    <xf numFmtId="0" fontId="34" fillId="0" borderId="146" xfId="3" applyFont="1" applyBorder="1" applyAlignment="1">
      <alignment horizontal="left" vertical="top" wrapText="1"/>
    </xf>
    <xf numFmtId="0" fontId="35" fillId="0" borderId="156" xfId="12" applyFont="1" applyBorder="1" applyAlignment="1">
      <alignment vertical="center" wrapText="1" shrinkToFit="1"/>
    </xf>
    <xf numFmtId="0" fontId="35" fillId="0" borderId="151" xfId="12" applyFont="1" applyBorder="1" applyAlignment="1">
      <alignment horizontal="left" vertical="center" shrinkToFit="1"/>
    </xf>
    <xf numFmtId="0" fontId="35" fillId="0" borderId="156" xfId="12" applyFont="1" applyBorder="1" applyAlignment="1">
      <alignment vertical="center" wrapText="1"/>
    </xf>
    <xf numFmtId="0" fontId="35" fillId="0" borderId="157" xfId="12" applyFont="1" applyBorder="1" applyAlignment="1">
      <alignment vertical="center" wrapText="1" shrinkToFit="1"/>
    </xf>
    <xf numFmtId="0" fontId="35" fillId="0" borderId="132" xfId="12" applyFont="1" applyBorder="1" applyAlignment="1">
      <alignment horizontal="left" vertical="center" shrinkToFit="1"/>
    </xf>
    <xf numFmtId="0" fontId="35" fillId="0" borderId="157" xfId="12" applyFont="1" applyBorder="1" applyAlignment="1">
      <alignment vertical="center" wrapText="1"/>
    </xf>
    <xf numFmtId="0" fontId="35" fillId="0" borderId="160" xfId="12" applyFont="1" applyBorder="1" applyAlignment="1">
      <alignment vertical="center" wrapText="1" shrinkToFit="1"/>
    </xf>
    <xf numFmtId="0" fontId="35" fillId="0" borderId="159" xfId="12" applyFont="1" applyBorder="1" applyAlignment="1">
      <alignment horizontal="left" vertical="center" shrinkToFit="1"/>
    </xf>
    <xf numFmtId="0" fontId="35" fillId="0" borderId="160" xfId="12" applyFont="1" applyBorder="1" applyAlignment="1">
      <alignment vertical="center" wrapText="1"/>
    </xf>
    <xf numFmtId="0" fontId="35" fillId="0" borderId="14" xfId="12" applyFont="1" applyBorder="1" applyAlignment="1">
      <alignment vertical="center" wrapText="1" shrinkToFit="1"/>
    </xf>
    <xf numFmtId="0" fontId="35" fillId="0" borderId="178" xfId="12" applyFont="1" applyBorder="1" applyAlignment="1">
      <alignment horizontal="left" vertical="center" shrinkToFit="1"/>
    </xf>
    <xf numFmtId="0" fontId="35" fillId="0" borderId="14" xfId="12" applyFont="1" applyBorder="1" applyAlignment="1">
      <alignment vertical="center" wrapText="1"/>
    </xf>
    <xf numFmtId="0" fontId="35" fillId="0" borderId="41" xfId="6" applyFont="1" applyBorder="1" applyAlignment="1">
      <alignment vertical="center" shrinkToFit="1"/>
    </xf>
    <xf numFmtId="0" fontId="46" fillId="0" borderId="41" xfId="3" applyFont="1" applyBorder="1" applyAlignment="1">
      <alignment vertical="center" wrapText="1"/>
    </xf>
    <xf numFmtId="0" fontId="46" fillId="0" borderId="42" xfId="6" applyFont="1" applyBorder="1" applyAlignment="1">
      <alignment vertical="center" wrapText="1"/>
    </xf>
    <xf numFmtId="0" fontId="46" fillId="0" borderId="25" xfId="6" applyFont="1" applyBorder="1" applyAlignment="1">
      <alignment vertical="center" wrapText="1"/>
    </xf>
    <xf numFmtId="0" fontId="46" fillId="0" borderId="41" xfId="6" applyFont="1" applyBorder="1" applyAlignment="1">
      <alignment vertical="center" wrapText="1"/>
    </xf>
    <xf numFmtId="0" fontId="46" fillId="0" borderId="139" xfId="6" applyFont="1" applyBorder="1" applyAlignment="1">
      <alignment vertical="center" wrapText="1"/>
    </xf>
    <xf numFmtId="0" fontId="47" fillId="0" borderId="41" xfId="6" applyFont="1" applyBorder="1" applyAlignment="1">
      <alignment horizontal="left" vertical="top" wrapText="1"/>
    </xf>
    <xf numFmtId="0" fontId="35" fillId="0" borderId="156" xfId="6" applyFont="1" applyBorder="1" applyAlignment="1">
      <alignment vertical="center" wrapText="1"/>
    </xf>
    <xf numFmtId="0" fontId="35" fillId="0" borderId="121" xfId="8" applyFont="1" applyBorder="1" applyAlignment="1">
      <alignment vertical="center" wrapText="1" shrinkToFit="1"/>
    </xf>
    <xf numFmtId="0" fontId="35" fillId="0" borderId="124" xfId="9" applyFont="1" applyBorder="1" applyAlignment="1">
      <alignment vertical="center" shrinkToFit="1"/>
    </xf>
    <xf numFmtId="0" fontId="35" fillId="0" borderId="42" xfId="8" applyFont="1" applyBorder="1" applyAlignment="1">
      <alignment vertical="center" wrapText="1"/>
    </xf>
    <xf numFmtId="0" fontId="35" fillId="0" borderId="157" xfId="8" applyFont="1" applyBorder="1" applyAlignment="1">
      <alignment vertical="center" wrapText="1" shrinkToFit="1"/>
    </xf>
    <xf numFmtId="0" fontId="35" fillId="0" borderId="132" xfId="9" applyFont="1" applyBorder="1" applyAlignment="1">
      <alignment vertical="center" shrinkToFit="1"/>
    </xf>
    <xf numFmtId="0" fontId="35" fillId="0" borderId="121" xfId="8" applyFont="1" applyBorder="1" applyAlignment="1">
      <alignment horizontal="left" vertical="center" wrapText="1" indent="1" shrinkToFit="1"/>
    </xf>
    <xf numFmtId="0" fontId="35" fillId="0" borderId="121" xfId="8" applyFont="1" applyBorder="1" applyAlignment="1">
      <alignment vertical="center" wrapText="1"/>
    </xf>
    <xf numFmtId="0" fontId="35" fillId="0" borderId="157" xfId="8" applyFont="1" applyBorder="1" applyAlignment="1">
      <alignment horizontal="left" vertical="center" wrapText="1" indent="1" shrinkToFit="1"/>
    </xf>
    <xf numFmtId="0" fontId="35" fillId="0" borderId="176" xfId="9" applyFont="1" applyBorder="1" applyAlignment="1">
      <alignment horizontal="center" vertical="center"/>
    </xf>
    <xf numFmtId="0" fontId="35" fillId="0" borderId="34" xfId="9" applyFont="1" applyBorder="1" applyAlignment="1">
      <alignment vertical="center" shrinkToFit="1"/>
    </xf>
    <xf numFmtId="0" fontId="35" fillId="0" borderId="160" xfId="8" applyFont="1" applyBorder="1" applyAlignment="1">
      <alignment vertical="center" wrapText="1" shrinkToFit="1"/>
    </xf>
    <xf numFmtId="0" fontId="35" fillId="0" borderId="175" xfId="9" applyFont="1" applyBorder="1" applyAlignment="1">
      <alignment horizontal="center" vertical="center"/>
    </xf>
    <xf numFmtId="0" fontId="35" fillId="0" borderId="159" xfId="9" applyFont="1" applyBorder="1" applyAlignment="1">
      <alignment vertical="center" shrinkToFit="1"/>
    </xf>
    <xf numFmtId="0" fontId="35" fillId="0" borderId="177" xfId="9" applyFont="1" applyBorder="1" applyAlignment="1">
      <alignment horizontal="center" vertical="center"/>
    </xf>
    <xf numFmtId="0" fontId="35" fillId="0" borderId="150" xfId="9" applyFont="1" applyBorder="1" applyAlignment="1">
      <alignment vertical="center" shrinkToFit="1"/>
    </xf>
    <xf numFmtId="0" fontId="50" fillId="0" borderId="0" xfId="13" applyFont="1" applyAlignment="1">
      <alignment vertical="center"/>
    </xf>
    <xf numFmtId="0" fontId="26" fillId="0" borderId="0" xfId="13" applyAlignment="1">
      <alignment vertical="center"/>
    </xf>
    <xf numFmtId="0" fontId="47" fillId="0" borderId="41" xfId="3" applyFont="1" applyBorder="1" applyAlignment="1">
      <alignment horizontal="center" vertical="center"/>
    </xf>
    <xf numFmtId="0" fontId="47" fillId="0" borderId="25" xfId="3" applyFont="1" applyBorder="1" applyAlignment="1">
      <alignment vertical="top" wrapText="1"/>
    </xf>
    <xf numFmtId="0" fontId="47" fillId="0" borderId="89" xfId="3" applyFont="1" applyBorder="1" applyAlignment="1">
      <alignment horizontal="left" vertical="top" wrapText="1" shrinkToFit="1"/>
    </xf>
    <xf numFmtId="0" fontId="47" fillId="0" borderId="90" xfId="3" applyFont="1" applyBorder="1" applyAlignment="1">
      <alignment horizontal="left" vertical="center" wrapText="1"/>
    </xf>
    <xf numFmtId="0" fontId="34" fillId="0" borderId="182" xfId="3" applyFont="1" applyBorder="1" applyAlignment="1">
      <alignment horizontal="left" vertical="top" wrapText="1" shrinkToFit="1"/>
    </xf>
    <xf numFmtId="0" fontId="39" fillId="0" borderId="154" xfId="3" applyFont="1" applyBorder="1" applyAlignment="1">
      <alignment horizontal="center" vertical="top" wrapText="1" shrinkToFit="1"/>
    </xf>
    <xf numFmtId="0" fontId="47" fillId="0" borderId="25" xfId="3" applyFont="1" applyBorder="1" applyAlignment="1">
      <alignment horizontal="center" vertical="center"/>
    </xf>
    <xf numFmtId="0" fontId="47" fillId="0" borderId="90" xfId="5" applyFont="1" applyBorder="1">
      <alignment vertical="center"/>
    </xf>
    <xf numFmtId="0" fontId="47" fillId="0" borderId="89" xfId="5" applyFont="1" applyBorder="1" applyAlignment="1">
      <alignment horizontal="left" vertical="top" wrapText="1"/>
    </xf>
    <xf numFmtId="179" fontId="34" fillId="0" borderId="27" xfId="3" applyNumberFormat="1" applyFont="1" applyBorder="1" applyAlignment="1">
      <alignment horizontal="center" vertical="top"/>
    </xf>
    <xf numFmtId="0" fontId="26" fillId="0" borderId="25" xfId="3" applyFont="1" applyBorder="1" applyAlignment="1">
      <alignment vertical="center" wrapText="1"/>
    </xf>
    <xf numFmtId="0" fontId="34" fillId="0" borderId="26" xfId="3" applyFont="1" applyBorder="1" applyAlignment="1">
      <alignment vertical="top" wrapText="1"/>
    </xf>
    <xf numFmtId="0" fontId="47" fillId="0" borderId="157" xfId="3" applyFont="1" applyBorder="1" applyAlignment="1">
      <alignment horizontal="center" vertical="center"/>
    </xf>
    <xf numFmtId="0" fontId="47" fillId="0" borderId="132" xfId="3" applyFont="1" applyBorder="1">
      <alignment vertical="center"/>
    </xf>
    <xf numFmtId="0" fontId="47" fillId="0" borderId="167" xfId="3" applyFont="1" applyBorder="1" applyAlignment="1">
      <alignment horizontal="left" vertical="top" wrapText="1"/>
    </xf>
    <xf numFmtId="0" fontId="47" fillId="0" borderId="64" xfId="3" applyFont="1" applyBorder="1" applyAlignment="1">
      <alignment horizontal="left" vertical="top" wrapText="1"/>
    </xf>
    <xf numFmtId="0" fontId="47" fillId="0" borderId="125" xfId="3" applyFont="1" applyBorder="1" applyAlignment="1">
      <alignment horizontal="left" vertical="top" wrapText="1"/>
    </xf>
    <xf numFmtId="0" fontId="34" fillId="0" borderId="87" xfId="3" applyFont="1" applyBorder="1" applyAlignment="1">
      <alignment horizontal="left" vertical="center" wrapText="1"/>
    </xf>
    <xf numFmtId="0" fontId="34" fillId="0" borderId="124" xfId="3" applyFont="1" applyBorder="1" applyAlignment="1">
      <alignment vertical="top" wrapText="1"/>
    </xf>
    <xf numFmtId="0" fontId="47" fillId="0" borderId="121" xfId="3" applyFont="1" applyBorder="1" applyAlignment="1">
      <alignment horizontal="center" vertical="center"/>
    </xf>
    <xf numFmtId="179" fontId="34" fillId="0" borderId="160" xfId="3" applyNumberFormat="1" applyFont="1" applyBorder="1" applyAlignment="1">
      <alignment vertical="top" wrapText="1"/>
    </xf>
    <xf numFmtId="0" fontId="47" fillId="0" borderId="16" xfId="3" applyFont="1" applyBorder="1" applyAlignment="1">
      <alignment horizontal="left" vertical="top" wrapText="1"/>
    </xf>
    <xf numFmtId="0" fontId="52" fillId="0" borderId="151" xfId="3" applyFont="1" applyBorder="1" applyAlignment="1">
      <alignment horizontal="left" vertical="top" wrapText="1"/>
    </xf>
    <xf numFmtId="179" fontId="34" fillId="0" borderId="88" xfId="4" applyNumberFormat="1" applyFont="1" applyBorder="1" applyAlignment="1">
      <alignment horizontal="center" vertical="top"/>
    </xf>
    <xf numFmtId="0" fontId="34" fillId="0" borderId="26" xfId="4" applyFont="1" applyBorder="1">
      <alignment vertical="center"/>
    </xf>
    <xf numFmtId="0" fontId="34" fillId="0" borderId="119" xfId="4" applyFont="1" applyBorder="1" applyAlignment="1">
      <alignment horizontal="left" vertical="top" wrapText="1"/>
    </xf>
    <xf numFmtId="0" fontId="47" fillId="0" borderId="34" xfId="3" applyFont="1" applyBorder="1" applyAlignment="1">
      <alignment horizontal="left" vertical="top" wrapText="1"/>
    </xf>
    <xf numFmtId="0" fontId="34" fillId="0" borderId="154" xfId="3" applyFont="1" applyBorder="1" applyAlignment="1">
      <alignment vertical="top" wrapText="1"/>
    </xf>
    <xf numFmtId="0" fontId="34" fillId="0" borderId="124" xfId="3" applyFont="1" applyBorder="1" applyAlignment="1">
      <alignment horizontal="left" vertical="center" wrapText="1"/>
    </xf>
    <xf numFmtId="0" fontId="36" fillId="0" borderId="27" xfId="3" applyFont="1" applyBorder="1" applyAlignment="1">
      <alignment vertical="top" wrapText="1"/>
    </xf>
    <xf numFmtId="0" fontId="35" fillId="0" borderId="196" xfId="6" applyFont="1" applyBorder="1" applyAlignment="1">
      <alignment horizontal="left" vertical="center" shrinkToFit="1"/>
    </xf>
    <xf numFmtId="0" fontId="27" fillId="0" borderId="0" xfId="13" applyFont="1" applyAlignment="1">
      <alignment vertical="center"/>
    </xf>
    <xf numFmtId="0" fontId="29" fillId="0" borderId="0" xfId="13" applyFont="1" applyAlignment="1">
      <alignment vertical="center"/>
    </xf>
    <xf numFmtId="0" fontId="28" fillId="0" borderId="0" xfId="13" applyFont="1" applyAlignment="1">
      <alignment vertical="center"/>
    </xf>
    <xf numFmtId="0" fontId="30" fillId="0" borderId="31" xfId="13" applyFont="1" applyBorder="1" applyAlignment="1">
      <alignment vertical="center" shrinkToFit="1"/>
    </xf>
    <xf numFmtId="0" fontId="26" fillId="0" borderId="0" xfId="13" applyAlignment="1">
      <alignment vertical="center" shrinkToFit="1"/>
    </xf>
    <xf numFmtId="0" fontId="30" fillId="0" borderId="0" xfId="13" applyFont="1" applyAlignment="1">
      <alignment vertical="center" shrinkToFit="1"/>
    </xf>
    <xf numFmtId="0" fontId="30" fillId="0" borderId="31" xfId="13" applyFont="1" applyBorder="1" applyAlignment="1">
      <alignment vertical="center"/>
    </xf>
    <xf numFmtId="0" fontId="30" fillId="0" borderId="0" xfId="13" applyFont="1" applyAlignment="1">
      <alignment vertical="center"/>
    </xf>
    <xf numFmtId="0" fontId="53" fillId="0" borderId="0" xfId="13" applyFont="1" applyAlignment="1">
      <alignment vertical="center"/>
    </xf>
    <xf numFmtId="0" fontId="31" fillId="0" borderId="0" xfId="14" applyFont="1" applyAlignment="1">
      <alignment horizontal="justify" vertical="center"/>
    </xf>
    <xf numFmtId="0" fontId="31" fillId="0" borderId="0" xfId="14" applyFont="1">
      <alignment vertical="center"/>
    </xf>
    <xf numFmtId="0" fontId="34" fillId="0" borderId="132" xfId="3" applyFont="1" applyBorder="1" applyAlignment="1">
      <alignment horizontal="left" vertical="top" wrapText="1"/>
    </xf>
    <xf numFmtId="0" fontId="47" fillId="0" borderId="124" xfId="3" applyFont="1" applyBorder="1">
      <alignment vertical="center"/>
    </xf>
    <xf numFmtId="0" fontId="34" fillId="0" borderId="197" xfId="3" applyFont="1" applyBorder="1" applyAlignment="1">
      <alignment horizontal="center" vertical="center"/>
    </xf>
    <xf numFmtId="0" fontId="34" fillId="0" borderId="186" xfId="3" applyFont="1" applyBorder="1" applyAlignment="1">
      <alignment horizontal="left" vertical="top" wrapText="1"/>
    </xf>
    <xf numFmtId="0" fontId="34" fillId="0" borderId="198" xfId="3" applyFont="1" applyBorder="1" applyAlignment="1">
      <alignment vertical="top" wrapText="1"/>
    </xf>
    <xf numFmtId="0" fontId="34" fillId="0" borderId="156" xfId="3" applyFont="1" applyBorder="1" applyAlignment="1">
      <alignment vertical="center" wrapText="1"/>
    </xf>
    <xf numFmtId="0" fontId="34" fillId="0" borderId="151" xfId="3" applyFont="1" applyBorder="1" applyAlignment="1">
      <alignment vertical="center" wrapText="1"/>
    </xf>
    <xf numFmtId="0" fontId="34" fillId="0" borderId="199" xfId="3" applyFont="1" applyBorder="1" applyAlignment="1">
      <alignment horizontal="center" vertical="center"/>
    </xf>
    <xf numFmtId="0" fontId="34" fillId="0" borderId="138" xfId="3" applyFont="1" applyBorder="1">
      <alignment vertical="center"/>
    </xf>
    <xf numFmtId="0" fontId="54" fillId="3" borderId="14" xfId="0" applyFont="1" applyFill="1" applyBorder="1">
      <alignment vertical="center"/>
    </xf>
    <xf numFmtId="0" fontId="54" fillId="3" borderId="14" xfId="0" applyFont="1" applyFill="1" applyBorder="1" applyAlignment="1">
      <alignment vertical="center" shrinkToFit="1"/>
    </xf>
    <xf numFmtId="0" fontId="35" fillId="0" borderId="14" xfId="12" applyFont="1" applyBorder="1" applyAlignment="1">
      <alignment horizontal="left" vertical="top" wrapText="1"/>
    </xf>
    <xf numFmtId="0" fontId="34" fillId="0" borderId="177" xfId="3" applyFont="1" applyBorder="1" applyAlignment="1">
      <alignment horizontal="left" vertical="top"/>
    </xf>
    <xf numFmtId="0" fontId="31" fillId="0" borderId="0" xfId="14" applyFont="1" applyAlignment="1">
      <alignment horizontal="left" vertical="center"/>
    </xf>
    <xf numFmtId="0" fontId="0" fillId="0" borderId="0" xfId="0" applyAlignment="1">
      <alignment horizontal="left" vertical="center"/>
    </xf>
    <xf numFmtId="0" fontId="30" fillId="0" borderId="31" xfId="13" applyFont="1" applyBorder="1" applyAlignment="1">
      <alignment vertical="center" shrinkToFit="1"/>
    </xf>
    <xf numFmtId="0" fontId="30" fillId="0" borderId="0" xfId="13" applyFont="1" applyAlignment="1">
      <alignment horizontal="right" vertical="center"/>
    </xf>
    <xf numFmtId="0" fontId="30" fillId="0" borderId="0" xfId="13" applyFont="1" applyAlignment="1">
      <alignment horizontal="center" vertical="center" shrinkToFit="1"/>
    </xf>
    <xf numFmtId="0" fontId="30" fillId="0" borderId="31" xfId="13" applyFont="1" applyBorder="1" applyAlignment="1">
      <alignment horizontal="center" vertical="center"/>
    </xf>
    <xf numFmtId="0" fontId="30" fillId="0" borderId="31" xfId="13" applyFont="1" applyBorder="1" applyAlignment="1">
      <alignment horizontal="right" vertical="center"/>
    </xf>
    <xf numFmtId="0" fontId="30" fillId="0" borderId="31" xfId="13" applyFont="1" applyBorder="1" applyAlignment="1">
      <alignment horizontal="center" vertical="center" shrinkToFit="1"/>
    </xf>
    <xf numFmtId="0" fontId="28" fillId="0" borderId="0" xfId="13" applyFont="1" applyAlignment="1">
      <alignment horizontal="distributed" vertical="center"/>
    </xf>
    <xf numFmtId="0" fontId="30" fillId="0" borderId="31" xfId="13" applyFont="1" applyBorder="1" applyAlignment="1">
      <alignment horizontal="left" vertical="center" shrinkToFit="1"/>
    </xf>
    <xf numFmtId="0" fontId="31" fillId="0" borderId="0" xfId="13" applyFont="1" applyAlignment="1">
      <alignment horizontal="center" vertical="center"/>
    </xf>
    <xf numFmtId="0" fontId="49" fillId="0" borderId="0" xfId="13" applyFont="1" applyAlignment="1">
      <alignment vertical="center"/>
    </xf>
    <xf numFmtId="0" fontId="31" fillId="0" borderId="0" xfId="2" applyFont="1" applyAlignment="1">
      <alignment vertical="center"/>
    </xf>
    <xf numFmtId="0" fontId="31" fillId="0" borderId="0" xfId="13" applyFont="1" applyAlignment="1">
      <alignment horizontal="left" vertical="center" wrapText="1"/>
    </xf>
    <xf numFmtId="0" fontId="31" fillId="0" borderId="0" xfId="13" applyFont="1" applyAlignment="1">
      <alignment horizontal="left" vertical="center"/>
    </xf>
    <xf numFmtId="0" fontId="31" fillId="0" borderId="0" xfId="14" applyFont="1" applyAlignment="1">
      <alignment horizontal="left" vertical="center" wrapText="1"/>
    </xf>
    <xf numFmtId="0" fontId="31" fillId="0" borderId="0" xfId="14" applyFont="1" applyAlignment="1">
      <alignment horizontal="left" vertical="center"/>
    </xf>
    <xf numFmtId="0" fontId="56" fillId="0" borderId="0" xfId="14" applyFont="1" applyAlignment="1">
      <alignment horizontal="left" vertical="center" shrinkToFit="1"/>
    </xf>
    <xf numFmtId="0" fontId="33" fillId="0" borderId="0" xfId="3" applyFont="1" applyAlignment="1">
      <alignment horizontal="center" vertical="center"/>
    </xf>
    <xf numFmtId="0" fontId="35" fillId="0" borderId="0" xfId="4" applyFont="1" applyAlignment="1">
      <alignment horizontal="left" vertical="center" shrinkToFit="1"/>
    </xf>
    <xf numFmtId="0" fontId="34" fillId="0" borderId="11" xfId="3" applyFont="1" applyBorder="1" applyAlignment="1">
      <alignment horizontal="left" vertical="center" wrapText="1"/>
    </xf>
    <xf numFmtId="0" fontId="34" fillId="0" borderId="0" xfId="3" applyFont="1" applyAlignment="1">
      <alignment horizontal="left" vertical="center"/>
    </xf>
    <xf numFmtId="0" fontId="34" fillId="0" borderId="11" xfId="3" applyFont="1" applyBorder="1" applyAlignment="1">
      <alignment horizontal="left" vertical="center"/>
    </xf>
    <xf numFmtId="0" fontId="36" fillId="0" borderId="36" xfId="3" applyFont="1" applyBorder="1" applyAlignment="1">
      <alignment horizontal="center" vertical="center"/>
    </xf>
    <xf numFmtId="0" fontId="26" fillId="0" borderId="37" xfId="3" applyFont="1" applyBorder="1" applyAlignment="1">
      <alignment horizontal="center" vertical="center"/>
    </xf>
    <xf numFmtId="0" fontId="26" fillId="0" borderId="38" xfId="3" applyFont="1" applyBorder="1" applyAlignment="1">
      <alignment horizontal="center" vertical="center"/>
    </xf>
    <xf numFmtId="0" fontId="26" fillId="0" borderId="27" xfId="3" applyFont="1" applyBorder="1" applyAlignment="1">
      <alignment horizontal="center" vertical="center"/>
    </xf>
    <xf numFmtId="0" fontId="26" fillId="0" borderId="31" xfId="3" applyFont="1" applyBorder="1" applyAlignment="1">
      <alignment horizontal="center" vertical="center"/>
    </xf>
    <xf numFmtId="0" fontId="26" fillId="0" borderId="26" xfId="3" applyFont="1" applyBorder="1" applyAlignment="1">
      <alignment horizontal="center" vertical="center"/>
    </xf>
    <xf numFmtId="0" fontId="33" fillId="0" borderId="39" xfId="3" applyFont="1" applyBorder="1" applyAlignment="1">
      <alignment horizontal="left" vertical="center"/>
    </xf>
    <xf numFmtId="0" fontId="33" fillId="0" borderId="37" xfId="3" applyFont="1" applyBorder="1" applyAlignment="1">
      <alignment horizontal="left" vertical="center"/>
    </xf>
    <xf numFmtId="0" fontId="33" fillId="0" borderId="40" xfId="3" applyFont="1" applyBorder="1" applyAlignment="1">
      <alignment horizontal="left" vertical="center"/>
    </xf>
    <xf numFmtId="0" fontId="34" fillId="0" borderId="36" xfId="3" applyFont="1" applyBorder="1" applyAlignment="1">
      <alignment vertical="top" wrapText="1"/>
    </xf>
    <xf numFmtId="0" fontId="34" fillId="0" borderId="37" xfId="3" applyFont="1" applyBorder="1" applyAlignment="1">
      <alignment vertical="top" wrapText="1"/>
    </xf>
    <xf numFmtId="0" fontId="34" fillId="0" borderId="38" xfId="3" applyFont="1" applyBorder="1" applyAlignment="1">
      <alignment vertical="top" wrapText="1"/>
    </xf>
    <xf numFmtId="0" fontId="34" fillId="0" borderId="120" xfId="3" applyFont="1" applyBorder="1" applyAlignment="1">
      <alignment vertical="top" wrapText="1" shrinkToFit="1"/>
    </xf>
    <xf numFmtId="0" fontId="26" fillId="0" borderId="125" xfId="3" applyFont="1" applyBorder="1" applyAlignment="1">
      <alignment vertical="top" wrapText="1" shrinkToFit="1"/>
    </xf>
    <xf numFmtId="0" fontId="34" fillId="0" borderId="38" xfId="3" applyFont="1" applyBorder="1" applyAlignment="1">
      <alignment horizontal="left" vertical="center" wrapText="1"/>
    </xf>
    <xf numFmtId="0" fontId="26" fillId="0" borderId="34" xfId="3" applyFont="1" applyBorder="1" applyAlignment="1">
      <alignment horizontal="left" vertical="center"/>
    </xf>
    <xf numFmtId="0" fontId="26" fillId="0" borderId="134" xfId="3" applyFont="1" applyBorder="1" applyAlignment="1">
      <alignment horizontal="left" vertical="center"/>
    </xf>
    <xf numFmtId="0" fontId="34" fillId="0" borderId="36" xfId="3" applyFont="1" applyBorder="1" applyAlignment="1">
      <alignment horizontal="left" vertical="top"/>
    </xf>
    <xf numFmtId="0" fontId="26" fillId="0" borderId="37" xfId="3" applyFont="1" applyBorder="1" applyAlignment="1">
      <alignment horizontal="left" vertical="center"/>
    </xf>
    <xf numFmtId="0" fontId="26" fillId="0" borderId="38" xfId="3" applyFont="1" applyBorder="1" applyAlignment="1">
      <alignment horizontal="left" vertical="center"/>
    </xf>
    <xf numFmtId="0" fontId="34" fillId="0" borderId="122" xfId="3" applyFont="1" applyBorder="1" applyAlignment="1">
      <alignment horizontal="left" vertical="top" wrapText="1"/>
    </xf>
    <xf numFmtId="0" fontId="34" fillId="0" borderId="123" xfId="3" applyFont="1" applyBorder="1" applyAlignment="1">
      <alignment horizontal="left" vertical="top" wrapText="1"/>
    </xf>
    <xf numFmtId="0" fontId="34" fillId="0" borderId="124" xfId="3" applyFont="1" applyBorder="1" applyAlignment="1">
      <alignment horizontal="left" vertical="top" wrapText="1"/>
    </xf>
    <xf numFmtId="0" fontId="34" fillId="0" borderId="122" xfId="3" applyFont="1" applyBorder="1" applyAlignment="1">
      <alignment horizontal="left" vertical="top"/>
    </xf>
    <xf numFmtId="0" fontId="26" fillId="0" borderId="123" xfId="3" applyFont="1" applyBorder="1" applyAlignment="1">
      <alignment horizontal="left" vertical="top"/>
    </xf>
    <xf numFmtId="0" fontId="26" fillId="0" borderId="124" xfId="3" applyFont="1" applyBorder="1" applyAlignment="1">
      <alignment horizontal="left" vertical="top"/>
    </xf>
    <xf numFmtId="0" fontId="36" fillId="0" borderId="79" xfId="3" applyFont="1" applyBorder="1" applyAlignment="1">
      <alignment horizontal="center" vertical="center"/>
    </xf>
    <xf numFmtId="0" fontId="36" fillId="0" borderId="80" xfId="3" applyFont="1" applyBorder="1" applyAlignment="1">
      <alignment horizontal="center" vertical="center"/>
    </xf>
    <xf numFmtId="0" fontId="36" fillId="0" borderId="13" xfId="3" applyFont="1" applyBorder="1" applyAlignment="1">
      <alignment horizontal="center" vertical="center"/>
    </xf>
    <xf numFmtId="0" fontId="36" fillId="0" borderId="14" xfId="3" applyFont="1" applyBorder="1" applyAlignment="1">
      <alignment horizontal="center" vertical="center"/>
    </xf>
    <xf numFmtId="0" fontId="36" fillId="0" borderId="4" xfId="3" applyFont="1" applyBorder="1" applyAlignment="1">
      <alignment horizontal="center" vertical="center"/>
    </xf>
    <xf numFmtId="0" fontId="36" fillId="0" borderId="5" xfId="3" applyFont="1" applyBorder="1" applyAlignment="1">
      <alignment horizontal="center" vertical="center"/>
    </xf>
    <xf numFmtId="0" fontId="26" fillId="0" borderId="35" xfId="3" applyFont="1" applyBorder="1" applyAlignment="1">
      <alignment horizontal="center" vertical="center"/>
    </xf>
    <xf numFmtId="0" fontId="36" fillId="0" borderId="27" xfId="3" applyFont="1" applyBorder="1" applyAlignment="1">
      <alignment horizontal="center" vertical="center"/>
    </xf>
    <xf numFmtId="0" fontId="36" fillId="0" borderId="31" xfId="3" applyFont="1" applyBorder="1" applyAlignment="1">
      <alignment horizontal="center" vertical="center"/>
    </xf>
    <xf numFmtId="0" fontId="34" fillId="0" borderId="46" xfId="3" applyFont="1" applyBorder="1" applyAlignment="1">
      <alignment horizontal="center" vertical="center" wrapText="1"/>
    </xf>
    <xf numFmtId="0" fontId="37" fillId="0" borderId="25" xfId="3" applyFont="1" applyBorder="1">
      <alignment vertical="center"/>
    </xf>
    <xf numFmtId="0" fontId="36" fillId="0" borderId="48" xfId="3" applyFont="1" applyBorder="1" applyAlignment="1">
      <alignment horizontal="center" vertical="center"/>
    </xf>
    <xf numFmtId="0" fontId="38" fillId="0" borderId="119" xfId="3" applyFont="1" applyBorder="1" applyAlignment="1">
      <alignment horizontal="center" vertical="center"/>
    </xf>
    <xf numFmtId="0" fontId="36" fillId="0" borderId="38" xfId="3" applyFont="1" applyBorder="1" applyAlignment="1">
      <alignment horizontal="center" vertical="center"/>
    </xf>
    <xf numFmtId="0" fontId="34" fillId="0" borderId="11" xfId="3" applyFont="1" applyBorder="1" applyAlignment="1">
      <alignment horizontal="left" vertical="top" wrapText="1"/>
    </xf>
    <xf numFmtId="0" fontId="34" fillId="0" borderId="0" xfId="3" applyFont="1" applyAlignment="1">
      <alignment horizontal="left" vertical="top" wrapText="1"/>
    </xf>
    <xf numFmtId="0" fontId="47" fillId="0" borderId="127" xfId="3" applyFont="1" applyBorder="1" applyAlignment="1">
      <alignment horizontal="left" vertical="top" wrapText="1"/>
    </xf>
    <xf numFmtId="0" fontId="47" fillId="0" borderId="128" xfId="3" applyFont="1" applyBorder="1" applyAlignment="1">
      <alignment horizontal="left" vertical="top" wrapText="1"/>
    </xf>
    <xf numFmtId="0" fontId="47" fillId="0" borderId="129" xfId="3" applyFont="1" applyBorder="1" applyAlignment="1">
      <alignment horizontal="left" vertical="top" wrapText="1"/>
    </xf>
    <xf numFmtId="0" fontId="47" fillId="0" borderId="126" xfId="3" applyFont="1" applyBorder="1" applyAlignment="1">
      <alignment vertical="center" wrapText="1"/>
    </xf>
    <xf numFmtId="0" fontId="50" fillId="0" borderId="121" xfId="3" applyFont="1" applyBorder="1">
      <alignment vertical="center"/>
    </xf>
    <xf numFmtId="0" fontId="34" fillId="0" borderId="130" xfId="3" applyFont="1" applyBorder="1" applyAlignment="1">
      <alignment horizontal="left" vertical="top"/>
    </xf>
    <xf numFmtId="0" fontId="26" fillId="0" borderId="131" xfId="3" applyFont="1" applyBorder="1" applyAlignment="1">
      <alignment horizontal="left" vertical="center"/>
    </xf>
    <xf numFmtId="0" fontId="26" fillId="0" borderId="132" xfId="3" applyFont="1" applyBorder="1" applyAlignment="1">
      <alignment horizontal="left" vertical="center"/>
    </xf>
    <xf numFmtId="0" fontId="26" fillId="0" borderId="136" xfId="3" applyFont="1" applyBorder="1" applyAlignment="1">
      <alignment horizontal="left" vertical="center"/>
    </xf>
    <xf numFmtId="0" fontId="26" fillId="0" borderId="137" xfId="3" applyFont="1" applyBorder="1" applyAlignment="1">
      <alignment horizontal="left" vertical="center"/>
    </xf>
    <xf numFmtId="0" fontId="26" fillId="0" borderId="138" xfId="3" applyFont="1" applyBorder="1" applyAlignment="1">
      <alignment horizontal="left" vertical="center"/>
    </xf>
    <xf numFmtId="0" fontId="47" fillId="0" borderId="122" xfId="3" applyFont="1" applyBorder="1" applyAlignment="1">
      <alignment horizontal="left" vertical="top" wrapText="1" indent="1"/>
    </xf>
    <xf numFmtId="0" fontId="47" fillId="0" borderId="123" xfId="3" applyFont="1" applyBorder="1" applyAlignment="1">
      <alignment horizontal="left" vertical="top" wrapText="1" indent="1"/>
    </xf>
    <xf numFmtId="0" fontId="47" fillId="0" borderId="124" xfId="3" applyFont="1" applyBorder="1" applyAlignment="1">
      <alignment horizontal="left" vertical="top" wrapText="1" indent="1"/>
    </xf>
    <xf numFmtId="0" fontId="34" fillId="0" borderId="11" xfId="3" applyFont="1" applyBorder="1" applyAlignment="1">
      <alignment vertical="top"/>
    </xf>
    <xf numFmtId="0" fontId="34" fillId="0" borderId="0" xfId="3" applyFont="1" applyAlignment="1">
      <alignment vertical="top"/>
    </xf>
    <xf numFmtId="0" fontId="34" fillId="0" borderId="34" xfId="3" applyFont="1" applyBorder="1" applyAlignment="1">
      <alignment vertical="top"/>
    </xf>
    <xf numFmtId="0" fontId="34" fillId="0" borderId="143" xfId="3" applyFont="1" applyBorder="1" applyAlignment="1">
      <alignment horizontal="left" vertical="top" wrapText="1" shrinkToFit="1"/>
    </xf>
    <xf numFmtId="0" fontId="34" fillId="0" borderId="119" xfId="3" applyFont="1" applyBorder="1" applyAlignment="1">
      <alignment horizontal="left" vertical="top" wrapText="1" shrinkToFit="1"/>
    </xf>
    <xf numFmtId="0" fontId="34" fillId="0" borderId="142" xfId="3" applyFont="1" applyBorder="1" applyAlignment="1">
      <alignment horizontal="left" vertical="center" wrapText="1"/>
    </xf>
    <xf numFmtId="0" fontId="26" fillId="0" borderId="26" xfId="3" applyFont="1" applyBorder="1" applyAlignment="1">
      <alignment horizontal="left" vertical="center"/>
    </xf>
    <xf numFmtId="0" fontId="34" fillId="0" borderId="141" xfId="3" applyFont="1" applyBorder="1" applyAlignment="1">
      <alignment horizontal="left" vertical="top"/>
    </xf>
    <xf numFmtId="0" fontId="26" fillId="0" borderId="141" xfId="3" applyFont="1" applyBorder="1" applyAlignment="1">
      <alignment horizontal="left" vertical="center"/>
    </xf>
    <xf numFmtId="0" fontId="26" fillId="0" borderId="142" xfId="3" applyFont="1" applyBorder="1" applyAlignment="1">
      <alignment horizontal="left" vertical="center"/>
    </xf>
    <xf numFmtId="0" fontId="26" fillId="0" borderId="31" xfId="3" applyFont="1" applyBorder="1" applyAlignment="1">
      <alignment horizontal="left" vertical="center"/>
    </xf>
    <xf numFmtId="0" fontId="34" fillId="0" borderId="27" xfId="3" applyFont="1" applyBorder="1" applyAlignment="1">
      <alignment horizontal="left" vertical="top" wrapText="1"/>
    </xf>
    <xf numFmtId="0" fontId="34" fillId="0" borderId="31" xfId="3" applyFont="1" applyBorder="1" applyAlignment="1">
      <alignment horizontal="left" vertical="top" wrapText="1"/>
    </xf>
    <xf numFmtId="0" fontId="34" fillId="0" borderId="26" xfId="3" applyFont="1" applyBorder="1" applyAlignment="1">
      <alignment horizontal="left" vertical="top" wrapText="1"/>
    </xf>
    <xf numFmtId="0" fontId="34" fillId="0" borderId="125" xfId="3" applyFont="1" applyBorder="1" applyAlignment="1">
      <alignment horizontal="left" vertical="top" wrapText="1" shrinkToFit="1"/>
    </xf>
    <xf numFmtId="0" fontId="34" fillId="0" borderId="144" xfId="3" applyFont="1" applyBorder="1" applyAlignment="1">
      <alignment horizontal="left" vertical="center" wrapText="1"/>
    </xf>
    <xf numFmtId="0" fontId="34" fillId="0" borderId="144" xfId="3" applyFont="1" applyBorder="1" applyAlignment="1">
      <alignment horizontal="left" vertical="center"/>
    </xf>
    <xf numFmtId="0" fontId="34" fillId="0" borderId="146" xfId="3" applyFont="1" applyBorder="1" applyAlignment="1">
      <alignment horizontal="left" vertical="center"/>
    </xf>
    <xf numFmtId="0" fontId="34" fillId="0" borderId="11" xfId="3" applyFont="1" applyBorder="1" applyAlignment="1">
      <alignment horizontal="left" vertical="top"/>
    </xf>
    <xf numFmtId="0" fontId="34" fillId="0" borderId="0" xfId="3" applyFont="1" applyAlignment="1">
      <alignment horizontal="left" vertical="top"/>
    </xf>
    <xf numFmtId="0" fontId="34" fillId="0" borderId="34" xfId="3" applyFont="1" applyBorder="1" applyAlignment="1">
      <alignment horizontal="left" vertical="top"/>
    </xf>
    <xf numFmtId="0" fontId="34" fillId="3" borderId="11" xfId="3" applyFont="1" applyFill="1" applyBorder="1" applyAlignment="1">
      <alignment horizontal="left" vertical="top" wrapText="1"/>
    </xf>
    <xf numFmtId="0" fontId="34" fillId="3" borderId="0" xfId="3" applyFont="1" applyFill="1" applyAlignment="1">
      <alignment horizontal="left" vertical="top" wrapText="1"/>
    </xf>
    <xf numFmtId="0" fontId="34" fillId="3" borderId="34" xfId="3" applyFont="1" applyFill="1" applyBorder="1" applyAlignment="1">
      <alignment horizontal="left" vertical="top" wrapText="1"/>
    </xf>
    <xf numFmtId="0" fontId="26" fillId="0" borderId="0" xfId="3" applyFont="1" applyAlignment="1">
      <alignment horizontal="left" vertical="top"/>
    </xf>
    <xf numFmtId="0" fontId="26" fillId="0" borderId="34" xfId="3" applyFont="1" applyBorder="1" applyAlignment="1">
      <alignment horizontal="left" vertical="top"/>
    </xf>
    <xf numFmtId="0" fontId="26" fillId="0" borderId="11" xfId="3" applyFont="1" applyBorder="1" applyAlignment="1">
      <alignment horizontal="left" vertical="top"/>
    </xf>
    <xf numFmtId="0" fontId="34" fillId="3" borderId="11" xfId="3" applyFont="1" applyFill="1" applyBorder="1" applyAlignment="1">
      <alignment horizontal="left" vertical="top" wrapText="1" indent="1"/>
    </xf>
    <xf numFmtId="0" fontId="34" fillId="3" borderId="0" xfId="3" applyFont="1" applyFill="1" applyAlignment="1">
      <alignment horizontal="left" vertical="top" wrapText="1" indent="1"/>
    </xf>
    <xf numFmtId="0" fontId="34" fillId="3" borderId="34" xfId="3" applyFont="1" applyFill="1" applyBorder="1" applyAlignment="1">
      <alignment horizontal="left" vertical="top" wrapText="1" indent="1"/>
    </xf>
    <xf numFmtId="0" fontId="34" fillId="3" borderId="122" xfId="3" applyFont="1" applyFill="1" applyBorder="1" applyAlignment="1">
      <alignment horizontal="left" vertical="top" wrapText="1" indent="1"/>
    </xf>
    <xf numFmtId="0" fontId="34" fillId="3" borderId="123" xfId="3" applyFont="1" applyFill="1" applyBorder="1" applyAlignment="1">
      <alignment horizontal="left" vertical="top" wrapText="1" indent="1"/>
    </xf>
    <xf numFmtId="0" fontId="34" fillId="3" borderId="124" xfId="3" applyFont="1" applyFill="1" applyBorder="1" applyAlignment="1">
      <alignment horizontal="left" vertical="top" wrapText="1" indent="1"/>
    </xf>
    <xf numFmtId="0" fontId="34" fillId="0" borderId="133" xfId="3" applyFont="1" applyBorder="1" applyAlignment="1">
      <alignment vertical="top" wrapText="1"/>
    </xf>
    <xf numFmtId="0" fontId="34" fillId="0" borderId="118" xfId="3" applyFont="1" applyBorder="1" applyAlignment="1">
      <alignment vertical="top" wrapText="1"/>
    </xf>
    <xf numFmtId="0" fontId="26" fillId="0" borderId="134" xfId="3" applyFont="1" applyBorder="1" applyAlignment="1">
      <alignment vertical="top" wrapText="1"/>
    </xf>
    <xf numFmtId="0" fontId="34" fillId="0" borderId="136" xfId="3" applyFont="1" applyBorder="1" applyAlignment="1">
      <alignment horizontal="left" vertical="top"/>
    </xf>
    <xf numFmtId="0" fontId="26" fillId="0" borderId="137" xfId="3" applyFont="1" applyBorder="1" applyAlignment="1">
      <alignment horizontal="left" vertical="top"/>
    </xf>
    <xf numFmtId="0" fontId="26" fillId="0" borderId="138" xfId="3" applyFont="1" applyBorder="1" applyAlignment="1">
      <alignment horizontal="left" vertical="top"/>
    </xf>
    <xf numFmtId="0" fontId="34" fillId="0" borderId="140" xfId="3" applyFont="1" applyBorder="1" applyAlignment="1">
      <alignment vertical="top"/>
    </xf>
    <xf numFmtId="0" fontId="34" fillId="0" borderId="141" xfId="3" applyFont="1" applyBorder="1" applyAlignment="1">
      <alignment vertical="top"/>
    </xf>
    <xf numFmtId="0" fontId="34" fillId="0" borderId="142" xfId="3" applyFont="1" applyBorder="1" applyAlignment="1">
      <alignment vertical="top"/>
    </xf>
    <xf numFmtId="0" fontId="34" fillId="0" borderId="147" xfId="3" applyFont="1" applyBorder="1" applyAlignment="1">
      <alignment horizontal="left" vertical="center" wrapText="1"/>
    </xf>
    <xf numFmtId="0" fontId="26" fillId="0" borderId="144" xfId="3" applyFont="1" applyBorder="1" applyAlignment="1">
      <alignment horizontal="left" vertical="center"/>
    </xf>
    <xf numFmtId="0" fontId="26" fillId="0" borderId="146" xfId="3" applyFont="1" applyBorder="1" applyAlignment="1">
      <alignment horizontal="left" vertical="center"/>
    </xf>
    <xf numFmtId="0" fontId="34" fillId="0" borderId="140" xfId="3" applyFont="1" applyBorder="1" applyAlignment="1">
      <alignment horizontal="left" vertical="top"/>
    </xf>
    <xf numFmtId="0" fontId="26" fillId="0" borderId="11" xfId="3" applyFont="1" applyBorder="1" applyAlignment="1">
      <alignment horizontal="left" vertical="center"/>
    </xf>
    <xf numFmtId="0" fontId="26" fillId="0" borderId="0" xfId="3" applyFont="1" applyAlignment="1">
      <alignment horizontal="left" vertical="center"/>
    </xf>
    <xf numFmtId="0" fontId="34" fillId="0" borderId="34" xfId="3" applyFont="1" applyBorder="1" applyAlignment="1">
      <alignment horizontal="left" vertical="top" wrapText="1"/>
    </xf>
    <xf numFmtId="0" fontId="34" fillId="0" borderId="127" xfId="3" applyFont="1" applyBorder="1" applyAlignment="1">
      <alignment horizontal="left" vertical="top" wrapText="1"/>
    </xf>
    <xf numFmtId="0" fontId="34" fillId="0" borderId="128" xfId="3" applyFont="1" applyBorder="1" applyAlignment="1">
      <alignment horizontal="left" vertical="top" wrapText="1"/>
    </xf>
    <xf numFmtId="0" fontId="34" fillId="0" borderId="127" xfId="3" applyFont="1" applyBorder="1" applyAlignment="1">
      <alignment horizontal="left" vertical="top"/>
    </xf>
    <xf numFmtId="0" fontId="26" fillId="0" borderId="128" xfId="3" applyFont="1" applyBorder="1" applyAlignment="1">
      <alignment horizontal="left" vertical="center"/>
    </xf>
    <xf numFmtId="0" fontId="26" fillId="0" borderId="129" xfId="3" applyFont="1" applyBorder="1" applyAlignment="1">
      <alignment horizontal="left" vertical="center"/>
    </xf>
    <xf numFmtId="0" fontId="34" fillId="0" borderId="11" xfId="3" applyFont="1" applyBorder="1" applyAlignment="1">
      <alignment horizontal="left" vertical="top" wrapText="1" indent="1"/>
    </xf>
    <xf numFmtId="0" fontId="34" fillId="0" borderId="0" xfId="3" applyFont="1" applyAlignment="1">
      <alignment horizontal="left" vertical="top" wrapText="1" indent="1"/>
    </xf>
    <xf numFmtId="0" fontId="34" fillId="0" borderId="34" xfId="3" applyFont="1" applyBorder="1" applyAlignment="1">
      <alignment horizontal="left" vertical="top" wrapText="1" indent="1"/>
    </xf>
    <xf numFmtId="0" fontId="34" fillId="0" borderId="122" xfId="3" applyFont="1" applyBorder="1" applyAlignment="1">
      <alignment horizontal="left" vertical="top" wrapText="1" indent="1"/>
    </xf>
    <xf numFmtId="0" fontId="34" fillId="0" borderId="123" xfId="3" applyFont="1" applyBorder="1" applyAlignment="1">
      <alignment horizontal="left" vertical="top" wrapText="1" indent="1"/>
    </xf>
    <xf numFmtId="0" fontId="34" fillId="0" borderId="124" xfId="3" applyFont="1" applyBorder="1" applyAlignment="1">
      <alignment horizontal="left" vertical="top" wrapText="1" indent="1"/>
    </xf>
    <xf numFmtId="0" fontId="47" fillId="0" borderId="27" xfId="3" applyFont="1" applyBorder="1" applyAlignment="1">
      <alignment horizontal="left" vertical="top" wrapText="1"/>
    </xf>
    <xf numFmtId="0" fontId="47" fillId="0" borderId="31" xfId="3" applyFont="1" applyBorder="1" applyAlignment="1">
      <alignment horizontal="left" vertical="top" wrapText="1"/>
    </xf>
    <xf numFmtId="0" fontId="47" fillId="0" borderId="26" xfId="3" applyFont="1" applyBorder="1" applyAlignment="1">
      <alignment horizontal="left" vertical="top" wrapText="1"/>
    </xf>
    <xf numFmtId="0" fontId="34" fillId="0" borderId="91" xfId="3" applyFont="1" applyBorder="1" applyAlignment="1">
      <alignment horizontal="left" vertical="top"/>
    </xf>
    <xf numFmtId="0" fontId="26" fillId="0" borderId="85" xfId="3" applyFont="1" applyBorder="1" applyAlignment="1">
      <alignment horizontal="left" vertical="top"/>
    </xf>
    <xf numFmtId="0" fontId="26" fillId="0" borderId="90" xfId="3" applyFont="1" applyBorder="1" applyAlignment="1">
      <alignment horizontal="left" vertical="top"/>
    </xf>
    <xf numFmtId="0" fontId="34" fillId="0" borderId="122" xfId="3" applyFont="1" applyBorder="1" applyAlignment="1">
      <alignment vertical="top" wrapText="1"/>
    </xf>
    <xf numFmtId="0" fontId="34" fillId="0" borderId="123" xfId="3" applyFont="1" applyBorder="1" applyAlignment="1">
      <alignment vertical="top" wrapText="1"/>
    </xf>
    <xf numFmtId="0" fontId="26" fillId="0" borderId="124" xfId="3" applyFont="1" applyBorder="1" applyAlignment="1">
      <alignment vertical="top" wrapText="1"/>
    </xf>
    <xf numFmtId="0" fontId="34" fillId="0" borderId="127" xfId="3" applyFont="1" applyBorder="1" applyAlignment="1">
      <alignment vertical="top" wrapText="1"/>
    </xf>
    <xf numFmtId="0" fontId="34" fillId="0" borderId="128" xfId="3" applyFont="1" applyBorder="1" applyAlignment="1">
      <alignment vertical="top" wrapText="1"/>
    </xf>
    <xf numFmtId="0" fontId="34" fillId="0" borderId="129" xfId="3" applyFont="1" applyBorder="1" applyAlignment="1">
      <alignment vertical="top" wrapText="1"/>
    </xf>
    <xf numFmtId="0" fontId="34" fillId="0" borderId="41" xfId="3" applyFont="1" applyBorder="1" applyAlignment="1">
      <alignment horizontal="left" vertical="top" wrapText="1"/>
    </xf>
    <xf numFmtId="0" fontId="34" fillId="0" borderId="129" xfId="3" applyFont="1" applyBorder="1" applyAlignment="1">
      <alignment horizontal="left" vertical="center" wrapText="1"/>
    </xf>
    <xf numFmtId="0" fontId="26" fillId="0" borderId="124" xfId="3" applyFont="1" applyBorder="1" applyAlignment="1">
      <alignment horizontal="left" vertical="center"/>
    </xf>
    <xf numFmtId="0" fontId="26" fillId="0" borderId="122" xfId="3" applyFont="1" applyBorder="1" applyAlignment="1">
      <alignment horizontal="left" vertical="center"/>
    </xf>
    <xf numFmtId="0" fontId="26" fillId="0" borderId="123" xfId="3" applyFont="1" applyBorder="1" applyAlignment="1">
      <alignment horizontal="left" vertical="center"/>
    </xf>
    <xf numFmtId="0" fontId="34" fillId="0" borderId="0" xfId="3" applyFont="1" applyAlignment="1">
      <alignment vertical="top" wrapText="1"/>
    </xf>
    <xf numFmtId="0" fontId="34" fillId="0" borderId="34" xfId="3" applyFont="1" applyBorder="1" applyAlignment="1">
      <alignment vertical="top" wrapText="1"/>
    </xf>
    <xf numFmtId="0" fontId="34" fillId="0" borderId="18" xfId="3" applyFont="1" applyBorder="1" applyAlignment="1">
      <alignment horizontal="left" vertical="top" wrapText="1" indent="1"/>
    </xf>
    <xf numFmtId="0" fontId="34" fillId="0" borderId="19" xfId="3" applyFont="1" applyBorder="1" applyAlignment="1">
      <alignment horizontal="left" vertical="top" wrapText="1" indent="1"/>
    </xf>
    <xf numFmtId="0" fontId="34" fillId="0" borderId="33" xfId="3" applyFont="1" applyBorder="1" applyAlignment="1">
      <alignment horizontal="left" vertical="top" wrapText="1" indent="1"/>
    </xf>
    <xf numFmtId="0" fontId="36" fillId="0" borderId="31" xfId="3" applyFont="1" applyBorder="1" applyAlignment="1">
      <alignment vertical="center" wrapText="1"/>
    </xf>
    <xf numFmtId="0" fontId="36" fillId="0" borderId="28" xfId="3" applyFont="1" applyBorder="1" applyAlignment="1">
      <alignment vertical="center" wrapText="1"/>
    </xf>
    <xf numFmtId="0" fontId="36" fillId="0" borderId="16" xfId="3" applyFont="1" applyBorder="1" applyAlignment="1">
      <alignment vertical="center" wrapText="1"/>
    </xf>
    <xf numFmtId="0" fontId="40" fillId="0" borderId="17" xfId="3" applyFont="1" applyBorder="1" applyAlignment="1">
      <alignment horizontal="left" vertical="center"/>
    </xf>
    <xf numFmtId="0" fontId="40" fillId="0" borderId="0" xfId="3" applyFont="1" applyAlignment="1">
      <alignment horizontal="left" vertical="center"/>
    </xf>
    <xf numFmtId="0" fontId="40" fillId="0" borderId="12" xfId="3" applyFont="1" applyBorder="1" applyAlignment="1">
      <alignment horizontal="left" vertical="center"/>
    </xf>
    <xf numFmtId="0" fontId="34" fillId="0" borderId="11" xfId="3" applyFont="1" applyBorder="1" applyAlignment="1">
      <alignment horizontal="left" vertical="top" wrapText="1" indent="2"/>
    </xf>
    <xf numFmtId="0" fontId="34" fillId="0" borderId="0" xfId="3" applyFont="1" applyAlignment="1">
      <alignment horizontal="left" vertical="top" wrapText="1" indent="2"/>
    </xf>
    <xf numFmtId="0" fontId="34" fillId="0" borderId="34" xfId="3" applyFont="1" applyBorder="1" applyAlignment="1">
      <alignment horizontal="left" vertical="top" wrapText="1" indent="2"/>
    </xf>
    <xf numFmtId="0" fontId="34" fillId="0" borderId="11" xfId="3" applyFont="1" applyBorder="1" applyAlignment="1">
      <alignment horizontal="left" vertical="top" indent="3"/>
    </xf>
    <xf numFmtId="0" fontId="34" fillId="0" borderId="0" xfId="3" applyFont="1" applyAlignment="1">
      <alignment horizontal="left" vertical="top" indent="3"/>
    </xf>
    <xf numFmtId="0" fontId="34" fillId="0" borderId="34" xfId="3" applyFont="1" applyBorder="1" applyAlignment="1">
      <alignment horizontal="left" vertical="top" indent="3"/>
    </xf>
    <xf numFmtId="0" fontId="34" fillId="0" borderId="127" xfId="5" applyFont="1" applyBorder="1" applyAlignment="1">
      <alignment horizontal="left" vertical="top" wrapText="1"/>
    </xf>
    <xf numFmtId="0" fontId="34" fillId="0" borderId="128" xfId="5" applyFont="1" applyBorder="1" applyAlignment="1">
      <alignment horizontal="left" vertical="top" wrapText="1"/>
    </xf>
    <xf numFmtId="0" fontId="34" fillId="0" borderId="129" xfId="5" applyFont="1" applyBorder="1" applyAlignment="1">
      <alignment horizontal="left" vertical="top" wrapText="1"/>
    </xf>
    <xf numFmtId="0" fontId="34" fillId="0" borderId="128" xfId="3" applyFont="1" applyBorder="1" applyAlignment="1">
      <alignment horizontal="left" vertical="top"/>
    </xf>
    <xf numFmtId="0" fontId="34" fillId="0" borderId="129" xfId="3" applyFont="1" applyBorder="1" applyAlignment="1">
      <alignment horizontal="left" vertical="top"/>
    </xf>
    <xf numFmtId="0" fontId="34" fillId="0" borderId="143" xfId="3" applyFont="1" applyBorder="1" applyAlignment="1">
      <alignment horizontal="left" vertical="top" wrapText="1"/>
    </xf>
    <xf numFmtId="0" fontId="34" fillId="0" borderId="125" xfId="3" applyFont="1" applyBorder="1" applyAlignment="1">
      <alignment horizontal="left" vertical="top" wrapText="1"/>
    </xf>
    <xf numFmtId="0" fontId="34" fillId="0" borderId="142" xfId="3" applyFont="1" applyBorder="1" applyAlignment="1">
      <alignment horizontal="left" vertical="center"/>
    </xf>
    <xf numFmtId="0" fontId="34" fillId="0" borderId="149" xfId="3" applyFont="1" applyBorder="1" applyAlignment="1">
      <alignment horizontal="left" vertical="top" wrapText="1"/>
    </xf>
    <xf numFmtId="0" fontId="34" fillId="0" borderId="150" xfId="3" applyFont="1" applyBorder="1" applyAlignment="1">
      <alignment horizontal="left" vertical="top" wrapText="1"/>
    </xf>
    <xf numFmtId="0" fontId="34" fillId="0" borderId="151" xfId="3" applyFont="1" applyBorder="1" applyAlignment="1">
      <alignment horizontal="left" vertical="top" wrapText="1"/>
    </xf>
    <xf numFmtId="0" fontId="26" fillId="0" borderId="150" xfId="3" applyFont="1" applyBorder="1" applyAlignment="1">
      <alignment horizontal="left" vertical="top"/>
    </xf>
    <xf numFmtId="0" fontId="26" fillId="0" borderId="151" xfId="3" applyFont="1" applyBorder="1" applyAlignment="1">
      <alignment horizontal="left" vertical="top"/>
    </xf>
    <xf numFmtId="0" fontId="34" fillId="0" borderId="129" xfId="3" applyFont="1" applyBorder="1" applyAlignment="1">
      <alignment horizontal="left" vertical="top" wrapText="1"/>
    </xf>
    <xf numFmtId="0" fontId="34" fillId="0" borderId="152" xfId="3" applyFont="1" applyBorder="1" applyAlignment="1">
      <alignment horizontal="left" vertical="center"/>
    </xf>
    <xf numFmtId="0" fontId="26" fillId="0" borderId="153" xfId="3" applyFont="1" applyBorder="1" applyAlignment="1">
      <alignment horizontal="left" vertical="center"/>
    </xf>
    <xf numFmtId="0" fontId="34" fillId="0" borderId="11" xfId="5" applyFont="1" applyBorder="1" applyAlignment="1">
      <alignment horizontal="left" vertical="top" wrapText="1" indent="1"/>
    </xf>
    <xf numFmtId="0" fontId="34" fillId="0" borderId="0" xfId="5" applyFont="1" applyAlignment="1">
      <alignment horizontal="left" vertical="top" wrapText="1" indent="1"/>
    </xf>
    <xf numFmtId="0" fontId="34" fillId="0" borderId="34" xfId="5" applyFont="1" applyBorder="1" applyAlignment="1">
      <alignment horizontal="left" vertical="top" wrapText="1" indent="1"/>
    </xf>
    <xf numFmtId="0" fontId="47" fillId="0" borderId="91" xfId="5" applyFont="1" applyBorder="1" applyAlignment="1">
      <alignment horizontal="left" vertical="top" wrapText="1"/>
    </xf>
    <xf numFmtId="0" fontId="47" fillId="0" borderId="85" xfId="5" applyFont="1" applyBorder="1" applyAlignment="1">
      <alignment horizontal="left" vertical="top" wrapText="1"/>
    </xf>
    <xf numFmtId="0" fontId="47" fillId="0" borderId="90" xfId="5" applyFont="1" applyBorder="1" applyAlignment="1">
      <alignment horizontal="left" vertical="top" wrapText="1"/>
    </xf>
    <xf numFmtId="0" fontId="40" fillId="0" borderId="39" xfId="3" applyFont="1" applyBorder="1" applyAlignment="1">
      <alignment horizontal="left" vertical="center"/>
    </xf>
    <xf numFmtId="0" fontId="40" fillId="0" borderId="37" xfId="3" applyFont="1" applyBorder="1" applyAlignment="1">
      <alignment horizontal="left" vertical="center"/>
    </xf>
    <xf numFmtId="0" fontId="40" fillId="0" borderId="40" xfId="3" applyFont="1" applyBorder="1" applyAlignment="1">
      <alignment horizontal="left" vertical="center"/>
    </xf>
    <xf numFmtId="0" fontId="47" fillId="0" borderId="36" xfId="4" applyFont="1" applyBorder="1" applyAlignment="1">
      <alignment horizontal="left" vertical="top" wrapText="1"/>
    </xf>
    <xf numFmtId="0" fontId="47" fillId="0" borderId="37" xfId="4" applyFont="1" applyBorder="1" applyAlignment="1">
      <alignment horizontal="left" vertical="top" wrapText="1"/>
    </xf>
    <xf numFmtId="0" fontId="47" fillId="0" borderId="38" xfId="4" applyFont="1" applyBorder="1" applyAlignment="1">
      <alignment horizontal="left" vertical="top" wrapText="1"/>
    </xf>
    <xf numFmtId="0" fontId="26" fillId="0" borderId="37" xfId="3" applyFont="1" applyBorder="1" applyAlignment="1">
      <alignment horizontal="left" vertical="top"/>
    </xf>
    <xf numFmtId="0" fontId="26" fillId="0" borderId="38" xfId="3" applyFont="1" applyBorder="1" applyAlignment="1">
      <alignment horizontal="left" vertical="top"/>
    </xf>
    <xf numFmtId="0" fontId="34" fillId="0" borderId="27" xfId="4" applyFont="1" applyBorder="1" applyAlignment="1">
      <alignment horizontal="left" vertical="top" wrapText="1"/>
    </xf>
    <xf numFmtId="0" fontId="34" fillId="0" borderId="31" xfId="4" applyFont="1" applyBorder="1" applyAlignment="1">
      <alignment horizontal="left" vertical="top" wrapText="1"/>
    </xf>
    <xf numFmtId="0" fontId="34" fillId="0" borderId="26" xfId="4" applyFont="1" applyBorder="1" applyAlignment="1">
      <alignment horizontal="left" vertical="top" wrapText="1"/>
    </xf>
    <xf numFmtId="0" fontId="34" fillId="0" borderId="127" xfId="3" applyFont="1" applyBorder="1" applyAlignment="1">
      <alignment vertical="top"/>
    </xf>
    <xf numFmtId="0" fontId="34" fillId="0" borderId="128" xfId="3" applyFont="1" applyBorder="1" applyAlignment="1">
      <alignment vertical="top"/>
    </xf>
    <xf numFmtId="0" fontId="34" fillId="0" borderId="129" xfId="3" applyFont="1" applyBorder="1" applyAlignment="1">
      <alignment vertical="top"/>
    </xf>
    <xf numFmtId="0" fontId="34" fillId="0" borderId="148" xfId="3" applyFont="1" applyBorder="1" applyAlignment="1">
      <alignment horizontal="left" vertical="top" wrapText="1"/>
    </xf>
    <xf numFmtId="0" fontId="34" fillId="0" borderId="154" xfId="3" applyFont="1" applyBorder="1" applyAlignment="1">
      <alignment horizontal="left" vertical="top" wrapText="1"/>
    </xf>
    <xf numFmtId="0" fontId="34" fillId="0" borderId="129" xfId="3" applyFont="1" applyBorder="1" applyAlignment="1">
      <alignment horizontal="left" vertical="center"/>
    </xf>
    <xf numFmtId="0" fontId="37" fillId="0" borderId="130" xfId="3" applyFont="1" applyBorder="1" applyAlignment="1">
      <alignment horizontal="left" wrapText="1" indent="1"/>
    </xf>
    <xf numFmtId="0" fontId="37" fillId="0" borderId="132" xfId="3" applyFont="1" applyBorder="1" applyAlignment="1">
      <alignment horizontal="left" wrapText="1" indent="1"/>
    </xf>
    <xf numFmtId="0" fontId="37" fillId="0" borderId="69" xfId="3" applyFont="1" applyBorder="1" applyAlignment="1">
      <alignment horizontal="center" vertical="center"/>
    </xf>
    <xf numFmtId="0" fontId="37" fillId="0" borderId="16" xfId="3" applyFont="1" applyBorder="1" applyAlignment="1">
      <alignment horizontal="center" vertical="center"/>
    </xf>
    <xf numFmtId="0" fontId="37" fillId="0" borderId="149" xfId="3" applyFont="1" applyBorder="1" applyAlignment="1">
      <alignment horizontal="left" wrapText="1" indent="1"/>
    </xf>
    <xf numFmtId="0" fontId="37" fillId="0" borderId="151" xfId="3" applyFont="1" applyBorder="1" applyAlignment="1">
      <alignment horizontal="left" wrapText="1" indent="1"/>
    </xf>
    <xf numFmtId="0" fontId="34" fillId="0" borderId="27" xfId="3" applyFont="1" applyBorder="1" applyAlignment="1">
      <alignment horizontal="left" vertical="top" wrapText="1" indent="1"/>
    </xf>
    <xf numFmtId="0" fontId="34" fillId="0" borderId="31" xfId="3" applyFont="1" applyBorder="1" applyAlignment="1">
      <alignment horizontal="left" vertical="top" wrapText="1" indent="1"/>
    </xf>
    <xf numFmtId="0" fontId="34" fillId="0" borderId="26" xfId="3" applyFont="1" applyBorder="1" applyAlignment="1">
      <alignment horizontal="left" vertical="top" wrapText="1" indent="1"/>
    </xf>
    <xf numFmtId="0" fontId="34" fillId="0" borderId="69" xfId="3" applyFont="1" applyBorder="1" applyAlignment="1">
      <alignment vertical="top" wrapText="1"/>
    </xf>
    <xf numFmtId="0" fontId="34" fillId="0" borderId="28" xfId="3" applyFont="1" applyBorder="1" applyAlignment="1">
      <alignment vertical="top" wrapText="1"/>
    </xf>
    <xf numFmtId="0" fontId="34" fillId="0" borderId="16" xfId="3" applyFont="1" applyBorder="1" applyAlignment="1">
      <alignment vertical="top" wrapText="1"/>
    </xf>
    <xf numFmtId="0" fontId="34" fillId="0" borderId="69" xfId="3" applyFont="1" applyBorder="1" applyAlignment="1">
      <alignment horizontal="left" vertical="top" wrapText="1"/>
    </xf>
    <xf numFmtId="0" fontId="26" fillId="0" borderId="28" xfId="3" applyFont="1" applyBorder="1" applyAlignment="1">
      <alignment horizontal="left" vertical="center"/>
    </xf>
    <xf numFmtId="0" fontId="26" fillId="0" borderId="16" xfId="3" applyFont="1" applyBorder="1" applyAlignment="1">
      <alignment horizontal="left" vertical="center"/>
    </xf>
    <xf numFmtId="0" fontId="34" fillId="0" borderId="149" xfId="3" applyFont="1" applyBorder="1" applyAlignment="1">
      <alignment vertical="top" wrapText="1"/>
    </xf>
    <xf numFmtId="0" fontId="34" fillId="0" borderId="150" xfId="3" applyFont="1" applyBorder="1" applyAlignment="1">
      <alignment vertical="top" wrapText="1"/>
    </xf>
    <xf numFmtId="0" fontId="34" fillId="0" borderId="151" xfId="3" applyFont="1" applyBorder="1" applyAlignment="1">
      <alignment vertical="top" wrapText="1"/>
    </xf>
    <xf numFmtId="0" fontId="34" fillId="0" borderId="149" xfId="3" applyFont="1" applyBorder="1" applyAlignment="1">
      <alignment horizontal="left" vertical="top"/>
    </xf>
    <xf numFmtId="0" fontId="34" fillId="0" borderId="27" xfId="3" applyFont="1" applyBorder="1" applyAlignment="1">
      <alignment vertical="top" wrapText="1"/>
    </xf>
    <xf numFmtId="0" fontId="34" fillId="0" borderId="31" xfId="3" applyFont="1" applyBorder="1" applyAlignment="1">
      <alignment vertical="top" wrapText="1"/>
    </xf>
    <xf numFmtId="0" fontId="34" fillId="0" borderId="26" xfId="3" applyFont="1" applyBorder="1" applyAlignment="1">
      <alignment vertical="top" wrapText="1"/>
    </xf>
    <xf numFmtId="0" fontId="34" fillId="0" borderId="27" xfId="3" applyFont="1" applyBorder="1" applyAlignment="1">
      <alignment horizontal="left" vertical="top"/>
    </xf>
    <xf numFmtId="0" fontId="26" fillId="0" borderId="31" xfId="3" applyFont="1" applyBorder="1" applyAlignment="1">
      <alignment horizontal="left" vertical="top"/>
    </xf>
    <xf numFmtId="0" fontId="26" fillId="0" borderId="26" xfId="3" applyFont="1" applyBorder="1" applyAlignment="1">
      <alignment horizontal="left" vertical="top"/>
    </xf>
    <xf numFmtId="0" fontId="37" fillId="0" borderId="158" xfId="3" applyFont="1" applyBorder="1" applyAlignment="1">
      <alignment horizontal="left" vertical="center" wrapText="1" indent="1"/>
    </xf>
    <xf numFmtId="0" fontId="37" fillId="0" borderId="159" xfId="3" applyFont="1" applyBorder="1" applyAlignment="1">
      <alignment horizontal="left" vertical="center" wrapText="1" indent="1"/>
    </xf>
    <xf numFmtId="0" fontId="37" fillId="0" borderId="149" xfId="3" applyFont="1" applyBorder="1" applyAlignment="1">
      <alignment wrapText="1"/>
    </xf>
    <xf numFmtId="0" fontId="37" fillId="0" borderId="150" xfId="3" applyFont="1" applyBorder="1" applyAlignment="1">
      <alignment wrapText="1"/>
    </xf>
    <xf numFmtId="0" fontId="37" fillId="0" borderId="151" xfId="3" applyFont="1" applyBorder="1" applyAlignment="1">
      <alignment wrapText="1"/>
    </xf>
    <xf numFmtId="0" fontId="37" fillId="0" borderId="27" xfId="3" applyFont="1" applyBorder="1" applyAlignment="1">
      <alignment wrapText="1"/>
    </xf>
    <xf numFmtId="0" fontId="37" fillId="0" borderId="31" xfId="3" applyFont="1" applyBorder="1" applyAlignment="1">
      <alignment wrapText="1"/>
    </xf>
    <xf numFmtId="0" fontId="26" fillId="0" borderId="31" xfId="3" applyFont="1" applyBorder="1" applyAlignment="1">
      <alignment wrapText="1"/>
    </xf>
    <xf numFmtId="0" fontId="26" fillId="0" borderId="125" xfId="3" applyFont="1" applyBorder="1" applyAlignment="1">
      <alignment vertical="top" wrapText="1"/>
    </xf>
    <xf numFmtId="0" fontId="26" fillId="0" borderId="0" xfId="3" applyFont="1" applyAlignment="1">
      <alignment horizontal="left" vertical="center" wrapText="1"/>
    </xf>
    <xf numFmtId="0" fontId="26" fillId="0" borderId="34" xfId="3" applyFont="1" applyBorder="1" applyAlignment="1">
      <alignment horizontal="left" vertical="center" wrapText="1"/>
    </xf>
    <xf numFmtId="0" fontId="34" fillId="0" borderId="164" xfId="3" applyFont="1" applyBorder="1" applyAlignment="1">
      <alignment vertical="top" wrapText="1"/>
    </xf>
    <xf numFmtId="0" fontId="34" fillId="0" borderId="93" xfId="3" applyFont="1" applyBorder="1" applyAlignment="1">
      <alignment vertical="top" wrapText="1"/>
    </xf>
    <xf numFmtId="0" fontId="34" fillId="0" borderId="165" xfId="3" applyFont="1" applyBorder="1" applyAlignment="1">
      <alignment vertical="top" wrapText="1"/>
    </xf>
    <xf numFmtId="0" fontId="34" fillId="0" borderId="164" xfId="3" applyFont="1" applyBorder="1" applyAlignment="1">
      <alignment horizontal="left" vertical="top"/>
    </xf>
    <xf numFmtId="0" fontId="26" fillId="0" borderId="93" xfId="3" applyFont="1" applyBorder="1" applyAlignment="1">
      <alignment horizontal="left" vertical="top"/>
    </xf>
    <xf numFmtId="0" fontId="26" fillId="0" borderId="165" xfId="3" applyFont="1" applyBorder="1" applyAlignment="1">
      <alignment horizontal="left" vertical="top"/>
    </xf>
    <xf numFmtId="0" fontId="34" fillId="0" borderId="91" xfId="3" applyFont="1" applyBorder="1" applyAlignment="1">
      <alignment vertical="top" wrapText="1"/>
    </xf>
    <xf numFmtId="0" fontId="34" fillId="0" borderId="85" xfId="3" applyFont="1" applyBorder="1" applyAlignment="1">
      <alignment vertical="top" wrapText="1"/>
    </xf>
    <xf numFmtId="0" fontId="34" fillId="0" borderId="90" xfId="3" applyFont="1" applyBorder="1" applyAlignment="1">
      <alignment vertical="top" wrapText="1"/>
    </xf>
    <xf numFmtId="0" fontId="34" fillId="0" borderId="68" xfId="3" applyFont="1" applyBorder="1" applyAlignment="1">
      <alignment vertical="top" wrapText="1"/>
    </xf>
    <xf numFmtId="0" fontId="34" fillId="0" borderId="62" xfId="3" applyFont="1" applyBorder="1" applyAlignment="1">
      <alignment vertical="top" wrapText="1"/>
    </xf>
    <xf numFmtId="0" fontId="26" fillId="0" borderId="67" xfId="3" applyFont="1" applyBorder="1" applyAlignment="1">
      <alignment vertical="top" wrapText="1"/>
    </xf>
    <xf numFmtId="0" fontId="34" fillId="0" borderId="68" xfId="3" applyFont="1" applyBorder="1" applyAlignment="1">
      <alignment horizontal="left" vertical="top"/>
    </xf>
    <xf numFmtId="0" fontId="26" fillId="0" borderId="62" xfId="3" applyFont="1" applyBorder="1" applyAlignment="1">
      <alignment horizontal="left" vertical="top"/>
    </xf>
    <xf numFmtId="0" fontId="26" fillId="0" borderId="67" xfId="3" applyFont="1" applyBorder="1" applyAlignment="1">
      <alignment horizontal="left" vertical="top"/>
    </xf>
    <xf numFmtId="0" fontId="34" fillId="0" borderId="11" xfId="3" applyFont="1" applyBorder="1" applyAlignment="1">
      <alignment vertical="top" wrapText="1"/>
    </xf>
    <xf numFmtId="0" fontId="34" fillId="0" borderId="34" xfId="3" applyFont="1" applyBorder="1" applyAlignment="1">
      <alignment horizontal="left" vertical="center"/>
    </xf>
    <xf numFmtId="0" fontId="26" fillId="0" borderId="141" xfId="3" applyFont="1" applyBorder="1" applyAlignment="1">
      <alignment horizontal="left" vertical="top"/>
    </xf>
    <xf numFmtId="0" fontId="26" fillId="0" borderId="142" xfId="3" applyFont="1" applyBorder="1" applyAlignment="1">
      <alignment horizontal="left" vertical="top"/>
    </xf>
    <xf numFmtId="0" fontId="34" fillId="0" borderId="134" xfId="3" applyFont="1" applyBorder="1" applyAlignment="1">
      <alignment vertical="top" wrapText="1"/>
    </xf>
    <xf numFmtId="0" fontId="34" fillId="0" borderId="133" xfId="3" applyFont="1" applyBorder="1" applyAlignment="1">
      <alignment horizontal="left" vertical="top"/>
    </xf>
    <xf numFmtId="0" fontId="26" fillId="0" borderId="118" xfId="3" applyFont="1" applyBorder="1" applyAlignment="1">
      <alignment horizontal="left" vertical="top"/>
    </xf>
    <xf numFmtId="0" fontId="26" fillId="0" borderId="134" xfId="3" applyFont="1" applyBorder="1" applyAlignment="1">
      <alignment horizontal="left" vertical="top"/>
    </xf>
    <xf numFmtId="0" fontId="34" fillId="0" borderId="140" xfId="3" applyFont="1" applyBorder="1" applyAlignment="1">
      <alignment vertical="top" wrapText="1"/>
    </xf>
    <xf numFmtId="0" fontId="34" fillId="0" borderId="141" xfId="3" applyFont="1" applyBorder="1" applyAlignment="1">
      <alignment vertical="top" wrapText="1"/>
    </xf>
    <xf numFmtId="0" fontId="34" fillId="0" borderId="142" xfId="3" applyFont="1" applyBorder="1" applyAlignment="1">
      <alignment vertical="top" wrapText="1"/>
    </xf>
    <xf numFmtId="0" fontId="34" fillId="0" borderId="158" xfId="3" applyFont="1" applyBorder="1" applyAlignment="1">
      <alignment horizontal="left" vertical="top" wrapText="1"/>
    </xf>
    <xf numFmtId="0" fontId="34" fillId="0" borderId="161" xfId="3" applyFont="1" applyBorder="1" applyAlignment="1">
      <alignment horizontal="left" vertical="top" wrapText="1"/>
    </xf>
    <xf numFmtId="0" fontId="34" fillId="0" borderId="159" xfId="3" applyFont="1" applyBorder="1" applyAlignment="1">
      <alignment horizontal="left" vertical="top" wrapText="1"/>
    </xf>
    <xf numFmtId="0" fontId="26" fillId="0" borderId="26" xfId="3" applyFont="1" applyBorder="1" applyAlignment="1">
      <alignment horizontal="left" vertical="top" wrapText="1" indent="1"/>
    </xf>
    <xf numFmtId="0" fontId="34" fillId="0" borderId="67" xfId="3" applyFont="1" applyBorder="1" applyAlignment="1">
      <alignment vertical="top" wrapText="1"/>
    </xf>
    <xf numFmtId="0" fontId="34" fillId="0" borderId="133" xfId="3" applyFont="1" applyBorder="1" applyAlignment="1">
      <alignment horizontal="left" vertical="top" wrapText="1"/>
    </xf>
    <xf numFmtId="0" fontId="34" fillId="0" borderId="118" xfId="3" applyFont="1" applyBorder="1" applyAlignment="1">
      <alignment horizontal="left" vertical="top" wrapText="1"/>
    </xf>
    <xf numFmtId="0" fontId="34" fillId="0" borderId="134" xfId="3" applyFont="1" applyBorder="1" applyAlignment="1">
      <alignment horizontal="left" vertical="top" wrapText="1"/>
    </xf>
    <xf numFmtId="0" fontId="34" fillId="0" borderId="130" xfId="3" applyFont="1" applyBorder="1" applyAlignment="1">
      <alignment vertical="top" wrapText="1"/>
    </xf>
    <xf numFmtId="0" fontId="34" fillId="0" borderId="131" xfId="3" applyFont="1" applyBorder="1" applyAlignment="1">
      <alignment vertical="top" wrapText="1"/>
    </xf>
    <xf numFmtId="0" fontId="34" fillId="0" borderId="132" xfId="3" applyFont="1" applyBorder="1" applyAlignment="1">
      <alignment vertical="top" wrapText="1"/>
    </xf>
    <xf numFmtId="0" fontId="34" fillId="0" borderId="144" xfId="3" applyFont="1" applyBorder="1" applyAlignment="1">
      <alignment horizontal="left" vertical="top" wrapText="1"/>
    </xf>
    <xf numFmtId="0" fontId="34" fillId="0" borderId="163" xfId="3" applyFont="1" applyBorder="1" applyAlignment="1">
      <alignment horizontal="left" vertical="top" wrapText="1"/>
    </xf>
    <xf numFmtId="0" fontId="34" fillId="0" borderId="69" xfId="3" applyFont="1" applyBorder="1" applyAlignment="1">
      <alignment horizontal="left" vertical="top"/>
    </xf>
    <xf numFmtId="0" fontId="26" fillId="0" borderId="28" xfId="3" applyFont="1" applyBorder="1" applyAlignment="1">
      <alignment horizontal="left" vertical="top"/>
    </xf>
    <xf numFmtId="0" fontId="26" fillId="0" borderId="16" xfId="3" applyFont="1" applyBorder="1" applyAlignment="1">
      <alignment horizontal="left" vertical="top"/>
    </xf>
    <xf numFmtId="0" fontId="34" fillId="0" borderId="133" xfId="3" applyFont="1" applyBorder="1" applyAlignment="1">
      <alignment horizontal="left" vertical="top" wrapText="1" indent="1"/>
    </xf>
    <xf numFmtId="0" fontId="34" fillId="0" borderId="118" xfId="3" applyFont="1" applyBorder="1" applyAlignment="1">
      <alignment horizontal="left" vertical="top" wrapText="1" indent="1"/>
    </xf>
    <xf numFmtId="0" fontId="34" fillId="0" borderId="134" xfId="3" applyFont="1" applyBorder="1" applyAlignment="1">
      <alignment horizontal="left" vertical="top" wrapText="1" indent="1"/>
    </xf>
    <xf numFmtId="179" fontId="34" fillId="0" borderId="139" xfId="3" applyNumberFormat="1" applyFont="1" applyBorder="1" applyAlignment="1">
      <alignment horizontal="center" vertical="top"/>
    </xf>
    <xf numFmtId="179" fontId="34" fillId="0" borderId="41" xfId="3" applyNumberFormat="1" applyFont="1" applyBorder="1" applyAlignment="1">
      <alignment horizontal="center" vertical="top"/>
    </xf>
    <xf numFmtId="0" fontId="34" fillId="0" borderId="146" xfId="3" applyFont="1" applyBorder="1" applyAlignment="1">
      <alignment horizontal="left" vertical="center" wrapText="1"/>
    </xf>
    <xf numFmtId="0" fontId="34" fillId="0" borderId="36" xfId="3" applyFont="1" applyBorder="1" applyAlignment="1">
      <alignment horizontal="center" vertical="top" wrapText="1"/>
    </xf>
    <xf numFmtId="0" fontId="34" fillId="0" borderId="11" xfId="3" applyFont="1" applyBorder="1" applyAlignment="1">
      <alignment horizontal="center" vertical="top" wrapText="1"/>
    </xf>
    <xf numFmtId="0" fontId="34" fillId="0" borderId="28" xfId="3" applyFont="1" applyBorder="1" applyAlignment="1">
      <alignment horizontal="left" vertical="top" wrapText="1"/>
    </xf>
    <xf numFmtId="0" fontId="34" fillId="0" borderId="16" xfId="3" applyFont="1" applyBorder="1" applyAlignment="1">
      <alignment horizontal="left" vertical="top" wrapText="1"/>
    </xf>
    <xf numFmtId="0" fontId="34" fillId="0" borderId="0" xfId="3" applyFont="1" applyAlignment="1">
      <alignment horizontal="left" vertical="center" wrapText="1"/>
    </xf>
    <xf numFmtId="0" fontId="34" fillId="0" borderId="34" xfId="3" applyFont="1" applyBorder="1" applyAlignment="1">
      <alignment horizontal="left" vertical="center" wrapText="1"/>
    </xf>
    <xf numFmtId="0" fontId="34" fillId="0" borderId="140" xfId="3" applyFont="1" applyBorder="1" applyAlignment="1">
      <alignment horizontal="left" vertical="top" wrapText="1"/>
    </xf>
    <xf numFmtId="0" fontId="34" fillId="0" borderId="141" xfId="3" applyFont="1" applyBorder="1" applyAlignment="1">
      <alignment horizontal="left" vertical="top" wrapText="1"/>
    </xf>
    <xf numFmtId="0" fontId="34" fillId="0" borderId="142" xfId="3" applyFont="1" applyBorder="1" applyAlignment="1">
      <alignment horizontal="left" vertical="top" wrapText="1"/>
    </xf>
    <xf numFmtId="0" fontId="34" fillId="0" borderId="69" xfId="3" applyFont="1" applyBorder="1" applyAlignment="1">
      <alignment horizontal="left" wrapText="1"/>
    </xf>
    <xf numFmtId="0" fontId="34" fillId="0" borderId="28" xfId="3" applyFont="1" applyBorder="1" applyAlignment="1">
      <alignment horizontal="left" wrapText="1"/>
    </xf>
    <xf numFmtId="0" fontId="34" fillId="0" borderId="16" xfId="3" applyFont="1" applyBorder="1" applyAlignment="1">
      <alignment horizontal="left" wrapText="1"/>
    </xf>
    <xf numFmtId="0" fontId="34" fillId="0" borderId="69" xfId="3" applyFont="1" applyBorder="1" applyAlignment="1">
      <alignment horizontal="center" vertical="center" wrapText="1"/>
    </xf>
    <xf numFmtId="0" fontId="34" fillId="0" borderId="28" xfId="3" applyFont="1" applyBorder="1" applyAlignment="1">
      <alignment horizontal="center" vertical="center" wrapText="1"/>
    </xf>
    <xf numFmtId="0" fontId="34" fillId="0" borderId="16" xfId="3" applyFont="1" applyBorder="1" applyAlignment="1">
      <alignment horizontal="center" vertical="center" wrapText="1"/>
    </xf>
    <xf numFmtId="0" fontId="34" fillId="0" borderId="69" xfId="3" applyFont="1" applyBorder="1" applyAlignment="1">
      <alignment horizontal="center" vertical="center"/>
    </xf>
    <xf numFmtId="0" fontId="34" fillId="0" borderId="16" xfId="3" applyFont="1" applyBorder="1" applyAlignment="1">
      <alignment horizontal="center" vertical="center"/>
    </xf>
    <xf numFmtId="0" fontId="34" fillId="0" borderId="122" xfId="3" applyFont="1" applyBorder="1" applyAlignment="1">
      <alignment horizontal="center" vertical="center"/>
    </xf>
    <xf numFmtId="0" fontId="34" fillId="0" borderId="124" xfId="3" applyFont="1" applyBorder="1" applyAlignment="1">
      <alignment horizontal="center" vertical="center"/>
    </xf>
    <xf numFmtId="0" fontId="34" fillId="0" borderId="130" xfId="3" applyFont="1" applyBorder="1" applyAlignment="1">
      <alignment horizontal="left" vertical="top" wrapText="1"/>
    </xf>
    <xf numFmtId="0" fontId="34" fillId="0" borderId="131" xfId="3" applyFont="1" applyBorder="1" applyAlignment="1">
      <alignment horizontal="left" vertical="top" wrapText="1"/>
    </xf>
    <xf numFmtId="0" fontId="34" fillId="0" borderId="132" xfId="3" applyFont="1" applyBorder="1" applyAlignment="1">
      <alignment horizontal="left" vertical="top" wrapText="1"/>
    </xf>
    <xf numFmtId="0" fontId="34" fillId="0" borderId="130" xfId="3" applyFont="1" applyBorder="1" applyAlignment="1">
      <alignment horizontal="center" vertical="center"/>
    </xf>
    <xf numFmtId="0" fontId="34" fillId="0" borderId="132" xfId="3" applyFont="1" applyBorder="1" applyAlignment="1">
      <alignment horizontal="center" vertical="center"/>
    </xf>
    <xf numFmtId="0" fontId="34" fillId="0" borderId="27" xfId="3" applyFont="1" applyBorder="1" applyAlignment="1">
      <alignment horizontal="left" wrapText="1"/>
    </xf>
    <xf numFmtId="0" fontId="34" fillId="0" borderId="31" xfId="3" applyFont="1" applyBorder="1" applyAlignment="1">
      <alignment horizontal="left" wrapText="1"/>
    </xf>
    <xf numFmtId="0" fontId="34" fillId="0" borderId="26" xfId="3" applyFont="1" applyBorder="1" applyAlignment="1">
      <alignment horizontal="left" wrapText="1"/>
    </xf>
    <xf numFmtId="0" fontId="34" fillId="0" borderId="14" xfId="3" applyFont="1" applyBorder="1" applyAlignment="1">
      <alignment horizontal="center" vertical="center" wrapText="1"/>
    </xf>
    <xf numFmtId="0" fontId="34" fillId="0" borderId="38" xfId="3" applyFont="1" applyBorder="1" applyAlignment="1">
      <alignment horizontal="center" vertical="top" wrapText="1"/>
    </xf>
    <xf numFmtId="0" fontId="34" fillId="0" borderId="130" xfId="3" applyFont="1" applyBorder="1" applyAlignment="1">
      <alignment horizontal="left" vertical="center" wrapText="1"/>
    </xf>
    <xf numFmtId="0" fontId="34" fillId="0" borderId="131" xfId="3" applyFont="1" applyBorder="1" applyAlignment="1">
      <alignment horizontal="left" vertical="center" wrapText="1"/>
    </xf>
    <xf numFmtId="0" fontId="34" fillId="0" borderId="130" xfId="3" applyFont="1" applyBorder="1" applyAlignment="1">
      <alignment horizontal="center" vertical="top" wrapText="1"/>
    </xf>
    <xf numFmtId="0" fontId="34" fillId="0" borderId="132" xfId="3" applyFont="1" applyBorder="1" applyAlignment="1">
      <alignment horizontal="center" vertical="top" wrapText="1"/>
    </xf>
    <xf numFmtId="0" fontId="34" fillId="0" borderId="158" xfId="3" applyFont="1" applyBorder="1" applyAlignment="1">
      <alignment horizontal="center" vertical="center"/>
    </xf>
    <xf numFmtId="0" fontId="34" fillId="0" borderId="159" xfId="3" applyFont="1" applyBorder="1" applyAlignment="1">
      <alignment horizontal="center" vertical="center"/>
    </xf>
    <xf numFmtId="0" fontId="34" fillId="0" borderId="11" xfId="3" applyFont="1" applyBorder="1" applyAlignment="1">
      <alignment horizontal="left" wrapText="1"/>
    </xf>
    <xf numFmtId="0" fontId="34" fillId="0" borderId="0" xfId="3" applyFont="1" applyAlignment="1">
      <alignment horizontal="left" wrapText="1"/>
    </xf>
    <xf numFmtId="0" fontId="34" fillId="0" borderId="34" xfId="3" applyFont="1" applyBorder="1" applyAlignment="1">
      <alignment horizontal="left" wrapText="1"/>
    </xf>
    <xf numFmtId="0" fontId="34" fillId="0" borderId="132" xfId="3" applyFont="1" applyBorder="1" applyAlignment="1">
      <alignment horizontal="left" vertical="center" wrapText="1"/>
    </xf>
    <xf numFmtId="0" fontId="34" fillId="0" borderId="27" xfId="3" applyFont="1" applyBorder="1" applyAlignment="1">
      <alignment horizontal="left" vertical="center" wrapText="1"/>
    </xf>
    <xf numFmtId="0" fontId="34" fillId="0" borderId="31" xfId="3" applyFont="1" applyBorder="1" applyAlignment="1">
      <alignment horizontal="left" vertical="center" wrapText="1"/>
    </xf>
    <xf numFmtId="0" fontId="34" fillId="0" borderId="26" xfId="3" applyFont="1" applyBorder="1" applyAlignment="1">
      <alignment horizontal="left" vertical="center" wrapText="1"/>
    </xf>
    <xf numFmtId="0" fontId="34" fillId="0" borderId="27" xfId="3" applyFont="1" applyBorder="1" applyAlignment="1">
      <alignment horizontal="center" vertical="top" wrapText="1"/>
    </xf>
    <xf numFmtId="0" fontId="34" fillId="0" borderId="26" xfId="3" applyFont="1" applyBorder="1" applyAlignment="1">
      <alignment horizontal="center" vertical="top" wrapText="1"/>
    </xf>
    <xf numFmtId="0" fontId="34" fillId="0" borderId="184" xfId="3" applyFont="1" applyBorder="1" applyAlignment="1">
      <alignment horizontal="left" vertical="top" wrapText="1"/>
    </xf>
    <xf numFmtId="0" fontId="34" fillId="0" borderId="185" xfId="3" applyFont="1" applyBorder="1" applyAlignment="1">
      <alignment horizontal="left" vertical="top" wrapText="1"/>
    </xf>
    <xf numFmtId="0" fontId="34" fillId="0" borderId="14" xfId="3" applyFont="1" applyBorder="1" applyAlignment="1">
      <alignment horizontal="center" vertical="top" wrapText="1"/>
    </xf>
    <xf numFmtId="0" fontId="34" fillId="0" borderId="34" xfId="3" applyFont="1" applyBorder="1" applyAlignment="1">
      <alignment horizontal="center" vertical="top" wrapText="1"/>
    </xf>
    <xf numFmtId="0" fontId="34" fillId="0" borderId="36" xfId="3" applyFont="1" applyBorder="1" applyAlignment="1">
      <alignment horizontal="left" vertical="top" wrapText="1"/>
    </xf>
    <xf numFmtId="0" fontId="34" fillId="0" borderId="37" xfId="3" applyFont="1" applyBorder="1" applyAlignment="1">
      <alignment horizontal="left" vertical="top" wrapText="1"/>
    </xf>
    <xf numFmtId="0" fontId="34" fillId="0" borderId="38" xfId="3" applyFont="1" applyBorder="1" applyAlignment="1">
      <alignment horizontal="left" vertical="top" wrapText="1"/>
    </xf>
    <xf numFmtId="0" fontId="34" fillId="0" borderId="166" xfId="3" applyFont="1" applyBorder="1" applyAlignment="1">
      <alignment horizontal="left" vertical="top" wrapText="1"/>
    </xf>
    <xf numFmtId="0" fontId="34" fillId="0" borderId="37" xfId="3" applyFont="1" applyBorder="1" applyAlignment="1">
      <alignment horizontal="left" vertical="top"/>
    </xf>
    <xf numFmtId="0" fontId="34" fillId="0" borderId="38" xfId="3" applyFont="1" applyBorder="1" applyAlignment="1">
      <alignment horizontal="left" vertical="top"/>
    </xf>
    <xf numFmtId="0" fontId="34" fillId="0" borderId="146" xfId="3" applyFont="1" applyBorder="1" applyAlignment="1">
      <alignment horizontal="left" vertical="top" wrapText="1"/>
    </xf>
    <xf numFmtId="0" fontId="34" fillId="0" borderId="93" xfId="3" applyFont="1" applyBorder="1" applyAlignment="1">
      <alignment horizontal="left" vertical="top"/>
    </xf>
    <xf numFmtId="0" fontId="34" fillId="0" borderId="165" xfId="3" applyFont="1" applyBorder="1" applyAlignment="1">
      <alignment horizontal="left" vertical="top"/>
    </xf>
    <xf numFmtId="0" fontId="34" fillId="0" borderId="131" xfId="3" applyFont="1" applyBorder="1" applyAlignment="1">
      <alignment horizontal="left" vertical="top"/>
    </xf>
    <xf numFmtId="0" fontId="34" fillId="0" borderId="132" xfId="3" applyFont="1" applyBorder="1" applyAlignment="1">
      <alignment horizontal="left" vertical="top"/>
    </xf>
    <xf numFmtId="0" fontId="34" fillId="0" borderId="158" xfId="3" applyFont="1" applyBorder="1" applyAlignment="1">
      <alignment horizontal="left" vertical="top"/>
    </xf>
    <xf numFmtId="0" fontId="34" fillId="0" borderId="161" xfId="3" applyFont="1" applyBorder="1" applyAlignment="1">
      <alignment horizontal="left" vertical="top"/>
    </xf>
    <xf numFmtId="0" fontId="34" fillId="0" borderId="159" xfId="3" applyFont="1" applyBorder="1" applyAlignment="1">
      <alignment horizontal="left" vertical="top"/>
    </xf>
    <xf numFmtId="0" fontId="34" fillId="0" borderId="150" xfId="3" applyFont="1" applyBorder="1" applyAlignment="1">
      <alignment horizontal="left" vertical="top"/>
    </xf>
    <xf numFmtId="0" fontId="34" fillId="0" borderId="151" xfId="3" applyFont="1" applyBorder="1" applyAlignment="1">
      <alignment horizontal="left" vertical="top"/>
    </xf>
    <xf numFmtId="0" fontId="34" fillId="0" borderId="85" xfId="3" applyFont="1" applyBorder="1" applyAlignment="1">
      <alignment horizontal="left" vertical="top"/>
    </xf>
    <xf numFmtId="0" fontId="34" fillId="0" borderId="90" xfId="3" applyFont="1" applyBorder="1" applyAlignment="1">
      <alignment horizontal="left" vertical="top"/>
    </xf>
    <xf numFmtId="0" fontId="37" fillId="0" borderId="149" xfId="3" applyFont="1" applyBorder="1" applyAlignment="1">
      <alignment horizontal="left" vertical="center" wrapText="1"/>
    </xf>
    <xf numFmtId="0" fontId="37" fillId="0" borderId="150" xfId="3" applyFont="1" applyBorder="1" applyAlignment="1">
      <alignment horizontal="left" vertical="center" wrapText="1"/>
    </xf>
    <xf numFmtId="0" fontId="37" fillId="0" borderId="151" xfId="3" applyFont="1" applyBorder="1" applyAlignment="1">
      <alignment horizontal="left" vertical="center" wrapText="1"/>
    </xf>
    <xf numFmtId="0" fontId="34" fillId="0" borderId="25" xfId="3" applyFont="1" applyBorder="1" applyAlignment="1">
      <alignment horizontal="left" vertical="center" wrapText="1"/>
    </xf>
    <xf numFmtId="0" fontId="34" fillId="0" borderId="25" xfId="3" applyFont="1" applyBorder="1" applyAlignment="1">
      <alignment horizontal="center" vertical="center"/>
    </xf>
    <xf numFmtId="0" fontId="34" fillId="0" borderId="14" xfId="3" applyFont="1" applyBorder="1" applyAlignment="1">
      <alignment horizontal="center" vertical="center"/>
    </xf>
    <xf numFmtId="0" fontId="34" fillId="0" borderId="42" xfId="3" applyFont="1" applyBorder="1" applyAlignment="1">
      <alignment horizontal="left" vertical="center" wrapText="1"/>
    </xf>
    <xf numFmtId="0" fontId="34" fillId="0" borderId="42" xfId="3" applyFont="1" applyBorder="1" applyAlignment="1">
      <alignment horizontal="center" vertical="center"/>
    </xf>
    <xf numFmtId="0" fontId="34" fillId="0" borderId="157" xfId="3" applyFont="1" applyBorder="1" applyAlignment="1">
      <alignment horizontal="left" vertical="center" wrapText="1"/>
    </xf>
    <xf numFmtId="0" fontId="34" fillId="0" borderId="157" xfId="3" applyFont="1" applyBorder="1" applyAlignment="1">
      <alignment horizontal="center" vertical="center"/>
    </xf>
    <xf numFmtId="0" fontId="34" fillId="0" borderId="119" xfId="3" applyFont="1" applyBorder="1" applyAlignment="1">
      <alignment horizontal="left" vertical="top" wrapText="1"/>
    </xf>
    <xf numFmtId="0" fontId="34" fillId="0" borderId="147" xfId="3" applyFont="1" applyBorder="1" applyAlignment="1">
      <alignment horizontal="left" vertical="top" wrapText="1"/>
    </xf>
    <xf numFmtId="0" fontId="34" fillId="0" borderId="142" xfId="3" applyFont="1" applyBorder="1" applyAlignment="1">
      <alignment horizontal="left" vertical="top"/>
    </xf>
    <xf numFmtId="0" fontId="34" fillId="0" borderId="62" xfId="3" applyFont="1" applyBorder="1" applyAlignment="1">
      <alignment horizontal="left" vertical="top"/>
    </xf>
    <xf numFmtId="0" fontId="34" fillId="0" borderId="67" xfId="3" applyFont="1" applyBorder="1" applyAlignment="1">
      <alignment horizontal="left" vertical="top"/>
    </xf>
    <xf numFmtId="0" fontId="34" fillId="0" borderId="91" xfId="4" applyFont="1" applyBorder="1" applyAlignment="1">
      <alignment vertical="top" wrapText="1"/>
    </xf>
    <xf numFmtId="0" fontId="34" fillId="0" borderId="85" xfId="4" applyFont="1" applyBorder="1" applyAlignment="1">
      <alignment vertical="top" wrapText="1"/>
    </xf>
    <xf numFmtId="0" fontId="34" fillId="0" borderId="90" xfId="4" applyFont="1" applyBorder="1" applyAlignment="1">
      <alignment vertical="top" wrapText="1"/>
    </xf>
    <xf numFmtId="0" fontId="26" fillId="0" borderId="165" xfId="3" applyFont="1" applyBorder="1" applyAlignment="1">
      <alignment vertical="top" wrapText="1"/>
    </xf>
    <xf numFmtId="0" fontId="34" fillId="0" borderId="133" xfId="4" applyFont="1" applyBorder="1" applyAlignment="1">
      <alignment vertical="top" wrapText="1"/>
    </xf>
    <xf numFmtId="0" fontId="34" fillId="0" borderId="118" xfId="4" applyFont="1" applyBorder="1" applyAlignment="1">
      <alignment vertical="top" wrapText="1"/>
    </xf>
    <xf numFmtId="0" fontId="34" fillId="0" borderId="134" xfId="4" applyFont="1" applyBorder="1" applyAlignment="1">
      <alignment vertical="top" wrapText="1"/>
    </xf>
    <xf numFmtId="0" fontId="34" fillId="0" borderId="68" xfId="4" applyFont="1" applyBorder="1" applyAlignment="1">
      <alignment vertical="top" wrapText="1"/>
    </xf>
    <xf numFmtId="0" fontId="34" fillId="0" borderId="62" xfId="4" applyFont="1" applyBorder="1" applyAlignment="1">
      <alignment vertical="top" wrapText="1"/>
    </xf>
    <xf numFmtId="0" fontId="34" fillId="0" borderId="67" xfId="4" applyFont="1" applyBorder="1" applyAlignment="1">
      <alignment vertical="top" wrapText="1"/>
    </xf>
    <xf numFmtId="0" fontId="34" fillId="0" borderId="127" xfId="3" applyFont="1" applyBorder="1" applyAlignment="1">
      <alignment horizontal="left" vertical="center" wrapText="1"/>
    </xf>
    <xf numFmtId="0" fontId="34" fillId="0" borderId="128" xfId="3" applyFont="1" applyBorder="1" applyAlignment="1">
      <alignment horizontal="left" vertical="center" wrapText="1"/>
    </xf>
    <xf numFmtId="0" fontId="34" fillId="0" borderId="127" xfId="3" applyFont="1" applyBorder="1" applyAlignment="1">
      <alignment horizontal="center" vertical="center"/>
    </xf>
    <xf numFmtId="0" fontId="34" fillId="0" borderId="129" xfId="3" applyFont="1" applyBorder="1" applyAlignment="1">
      <alignment horizontal="center" vertical="center"/>
    </xf>
    <xf numFmtId="0" fontId="34" fillId="0" borderId="152" xfId="3" applyFont="1" applyBorder="1" applyAlignment="1">
      <alignment horizontal="left" vertical="top" wrapText="1"/>
    </xf>
    <xf numFmtId="0" fontId="34" fillId="0" borderId="144" xfId="3" applyFont="1" applyBorder="1" applyAlignment="1">
      <alignment horizontal="left" vertical="top"/>
    </xf>
    <xf numFmtId="0" fontId="34" fillId="0" borderId="153" xfId="3" applyFont="1" applyBorder="1" applyAlignment="1">
      <alignment horizontal="left" vertical="top"/>
    </xf>
    <xf numFmtId="0" fontId="34" fillId="0" borderId="11" xfId="3" applyFont="1" applyBorder="1" applyAlignment="1">
      <alignment horizontal="center" vertical="center"/>
    </xf>
    <xf numFmtId="0" fontId="34" fillId="0" borderId="34" xfId="3" applyFont="1" applyBorder="1" applyAlignment="1">
      <alignment horizontal="center" vertical="center"/>
    </xf>
    <xf numFmtId="0" fontId="34" fillId="0" borderId="158" xfId="3" applyFont="1" applyBorder="1" applyAlignment="1">
      <alignment horizontal="left" vertical="center" wrapText="1"/>
    </xf>
    <xf numFmtId="0" fontId="34" fillId="0" borderId="161" xfId="3" applyFont="1" applyBorder="1" applyAlignment="1">
      <alignment horizontal="left" vertical="center" wrapText="1"/>
    </xf>
    <xf numFmtId="0" fontId="34" fillId="0" borderId="159" xfId="3" applyFont="1" applyBorder="1" applyAlignment="1">
      <alignment horizontal="left" vertical="center" wrapText="1"/>
    </xf>
    <xf numFmtId="0" fontId="47" fillId="0" borderId="68" xfId="3" applyFont="1" applyBorder="1" applyAlignment="1">
      <alignment horizontal="left" vertical="top" wrapText="1"/>
    </xf>
    <xf numFmtId="0" fontId="47" fillId="0" borderId="62" xfId="3" applyFont="1" applyBorder="1" applyAlignment="1">
      <alignment horizontal="left" vertical="top" wrapText="1"/>
    </xf>
    <xf numFmtId="0" fontId="47" fillId="0" borderId="67" xfId="3" applyFont="1" applyBorder="1" applyAlignment="1">
      <alignment horizontal="left" vertical="top" wrapText="1"/>
    </xf>
    <xf numFmtId="0" fontId="47" fillId="0" borderId="184" xfId="3" applyFont="1" applyBorder="1" applyAlignment="1">
      <alignment horizontal="left" vertical="top" wrapText="1"/>
    </xf>
    <xf numFmtId="0" fontId="47" fillId="0" borderId="185" xfId="3" applyFont="1" applyBorder="1" applyAlignment="1">
      <alignment horizontal="left" vertical="top" wrapText="1"/>
    </xf>
    <xf numFmtId="0" fontId="47" fillId="0" borderId="186" xfId="3" applyFont="1" applyBorder="1" applyAlignment="1">
      <alignment horizontal="left" vertical="top" wrapText="1"/>
    </xf>
    <xf numFmtId="0" fontId="47" fillId="0" borderId="122" xfId="3" applyFont="1" applyBorder="1" applyAlignment="1">
      <alignment horizontal="left" vertical="top" wrapText="1"/>
    </xf>
    <xf numFmtId="0" fontId="47" fillId="0" borderId="123" xfId="3" applyFont="1" applyBorder="1" applyAlignment="1">
      <alignment horizontal="left" vertical="top" wrapText="1"/>
    </xf>
    <xf numFmtId="0" fontId="47" fillId="0" borderId="124" xfId="3" applyFont="1" applyBorder="1" applyAlignment="1">
      <alignment horizontal="left" vertical="top" wrapText="1"/>
    </xf>
    <xf numFmtId="0" fontId="34" fillId="0" borderId="189" xfId="3" applyFont="1" applyBorder="1" applyAlignment="1">
      <alignment horizontal="left" vertical="top" wrapText="1"/>
    </xf>
    <xf numFmtId="0" fontId="34" fillId="0" borderId="56" xfId="3" applyFont="1" applyBorder="1" applyAlignment="1">
      <alignment horizontal="left" vertical="top" wrapText="1"/>
    </xf>
    <xf numFmtId="0" fontId="34" fillId="0" borderId="190" xfId="3" applyFont="1" applyBorder="1" applyAlignment="1">
      <alignment horizontal="left" vertical="top" wrapText="1"/>
    </xf>
    <xf numFmtId="0" fontId="34" fillId="0" borderId="184" xfId="3" applyFont="1" applyBorder="1" applyAlignment="1">
      <alignment horizontal="left" vertical="top"/>
    </xf>
    <xf numFmtId="0" fontId="34" fillId="0" borderId="185" xfId="3" applyFont="1" applyBorder="1" applyAlignment="1">
      <alignment horizontal="left" vertical="top"/>
    </xf>
    <xf numFmtId="0" fontId="34" fillId="0" borderId="186" xfId="3" applyFont="1" applyBorder="1" applyAlignment="1">
      <alignment horizontal="left" vertical="top"/>
    </xf>
    <xf numFmtId="0" fontId="34" fillId="0" borderId="91" xfId="3" applyFont="1" applyBorder="1" applyAlignment="1">
      <alignment horizontal="left" vertical="top" wrapText="1"/>
    </xf>
    <xf numFmtId="0" fontId="34" fillId="0" borderId="85" xfId="3" applyFont="1" applyBorder="1" applyAlignment="1">
      <alignment horizontal="left" vertical="top" wrapText="1"/>
    </xf>
    <xf numFmtId="0" fontId="34" fillId="0" borderId="90" xfId="3" applyFont="1" applyBorder="1" applyAlignment="1">
      <alignment horizontal="left" vertical="top" wrapText="1"/>
    </xf>
    <xf numFmtId="0" fontId="34" fillId="0" borderId="122" xfId="3" applyFont="1" applyBorder="1" applyAlignment="1">
      <alignment horizontal="center" vertical="top"/>
    </xf>
    <xf numFmtId="0" fontId="34" fillId="0" borderId="123" xfId="3" applyFont="1" applyBorder="1" applyAlignment="1">
      <alignment horizontal="center" vertical="top"/>
    </xf>
    <xf numFmtId="0" fontId="34" fillId="0" borderId="124" xfId="3" applyFont="1" applyBorder="1" applyAlignment="1">
      <alignment horizontal="center" vertical="top"/>
    </xf>
    <xf numFmtId="0" fontId="34" fillId="0" borderId="158" xfId="3" applyFont="1" applyBorder="1" applyAlignment="1">
      <alignment horizontal="center" vertical="top"/>
    </xf>
    <xf numFmtId="0" fontId="34" fillId="0" borderId="161" xfId="3" applyFont="1" applyBorder="1" applyAlignment="1">
      <alignment horizontal="center" vertical="top"/>
    </xf>
    <xf numFmtId="0" fontId="34" fillId="0" borderId="159" xfId="3" applyFont="1" applyBorder="1" applyAlignment="1">
      <alignment horizontal="center" vertical="top"/>
    </xf>
    <xf numFmtId="0" fontId="47" fillId="0" borderId="158" xfId="3" applyFont="1" applyBorder="1" applyAlignment="1">
      <alignment horizontal="left" vertical="top" wrapText="1"/>
    </xf>
    <xf numFmtId="0" fontId="47" fillId="0" borderId="161" xfId="3" applyFont="1" applyBorder="1" applyAlignment="1">
      <alignment horizontal="left" vertical="top" wrapText="1"/>
    </xf>
    <xf numFmtId="0" fontId="47" fillId="0" borderId="159" xfId="3" applyFont="1" applyBorder="1" applyAlignment="1">
      <alignment horizontal="left" vertical="top" wrapText="1"/>
    </xf>
    <xf numFmtId="0" fontId="34" fillId="0" borderId="28" xfId="3" applyFont="1" applyBorder="1" applyAlignment="1">
      <alignment horizontal="left" vertical="top"/>
    </xf>
    <xf numFmtId="0" fontId="34" fillId="0" borderId="16" xfId="3" applyFont="1" applyBorder="1" applyAlignment="1">
      <alignment horizontal="left"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0" borderId="0" xfId="0" applyFont="1" applyAlignment="1">
      <alignment horizontal="center" vertical="center"/>
    </xf>
    <xf numFmtId="0" fontId="9" fillId="5" borderId="0" xfId="0" applyFont="1" applyFill="1" applyAlignment="1" applyProtection="1">
      <alignment horizontal="center" vertical="center"/>
      <protection locked="0"/>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18" fillId="3" borderId="14" xfId="0" applyFont="1" applyFill="1" applyBorder="1" applyAlignment="1">
      <alignment horizontal="center" vertical="center"/>
    </xf>
    <xf numFmtId="0" fontId="8" fillId="0" borderId="75" xfId="0" applyFont="1" applyBorder="1" applyAlignment="1">
      <alignment horizontal="center" vertical="center"/>
    </xf>
    <xf numFmtId="0" fontId="8" fillId="0" borderId="82" xfId="0" applyFont="1" applyBorder="1" applyAlignment="1">
      <alignment horizontal="center" vertical="center"/>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35" fillId="0" borderId="41" xfId="6" applyFont="1" applyBorder="1" applyAlignment="1">
      <alignment horizontal="left" vertical="top" wrapText="1"/>
    </xf>
    <xf numFmtId="0" fontId="48" fillId="0" borderId="41" xfId="6" applyFont="1" applyBorder="1" applyAlignment="1">
      <alignment horizontal="left" vertical="top" wrapText="1"/>
    </xf>
    <xf numFmtId="0" fontId="35" fillId="0" borderId="41" xfId="6" applyFont="1" applyBorder="1" applyAlignment="1">
      <alignment horizontal="center" vertical="center" wrapText="1"/>
    </xf>
    <xf numFmtId="0" fontId="35" fillId="0" borderId="25" xfId="6" applyFont="1" applyBorder="1" applyAlignment="1">
      <alignment horizontal="center" vertical="center" wrapText="1"/>
    </xf>
    <xf numFmtId="0" fontId="48" fillId="0" borderId="41" xfId="7" applyFont="1" applyBorder="1" applyAlignment="1">
      <alignment horizontal="left" vertical="top" wrapText="1"/>
    </xf>
    <xf numFmtId="0" fontId="48" fillId="0" borderId="25" xfId="7" applyFont="1" applyBorder="1" applyAlignment="1">
      <alignment horizontal="left" vertical="top" wrapText="1"/>
    </xf>
    <xf numFmtId="0" fontId="46" fillId="0" borderId="42" xfId="3" applyFont="1" applyBorder="1" applyAlignment="1">
      <alignment horizontal="left" vertical="center" wrapText="1"/>
    </xf>
    <xf numFmtId="0" fontId="46" fillId="0" borderId="41" xfId="3" applyFont="1" applyBorder="1" applyAlignment="1">
      <alignment horizontal="left" vertical="center" wrapText="1"/>
    </xf>
    <xf numFmtId="0" fontId="46" fillId="0" borderId="25" xfId="3" applyFont="1" applyBorder="1" applyAlignment="1">
      <alignment horizontal="left" vertical="center" wrapText="1"/>
    </xf>
    <xf numFmtId="0" fontId="34" fillId="0" borderId="42" xfId="3" applyFont="1" applyBorder="1" applyAlignment="1">
      <alignment horizontal="left" vertical="top" wrapText="1"/>
    </xf>
    <xf numFmtId="0" fontId="34" fillId="0" borderId="41" xfId="6" applyFont="1" applyBorder="1" applyAlignment="1">
      <alignment horizontal="left" vertical="top" wrapText="1"/>
    </xf>
    <xf numFmtId="0" fontId="34" fillId="0" borderId="25" xfId="6" applyFont="1" applyBorder="1" applyAlignment="1">
      <alignment horizontal="left" vertical="top" wrapText="1"/>
    </xf>
    <xf numFmtId="0" fontId="35" fillId="0" borderId="42" xfId="6" applyFont="1" applyBorder="1" applyAlignment="1">
      <alignment horizontal="center" vertical="center" wrapText="1"/>
    </xf>
    <xf numFmtId="0" fontId="35" fillId="0" borderId="42" xfId="6" applyFont="1" applyBorder="1" applyAlignment="1">
      <alignment horizontal="left" vertical="top" wrapText="1"/>
    </xf>
    <xf numFmtId="0" fontId="35" fillId="0" borderId="42" xfId="12" applyFont="1" applyBorder="1" applyAlignment="1">
      <alignment horizontal="left" vertical="top" wrapText="1"/>
    </xf>
    <xf numFmtId="0" fontId="35" fillId="0" borderId="41" xfId="12" applyFont="1" applyBorder="1" applyAlignment="1">
      <alignment horizontal="left" vertical="top" wrapText="1"/>
    </xf>
    <xf numFmtId="0" fontId="35" fillId="0" borderId="25" xfId="12" applyFont="1" applyBorder="1" applyAlignment="1">
      <alignment horizontal="left" vertical="top" wrapText="1"/>
    </xf>
    <xf numFmtId="0" fontId="43" fillId="0" borderId="0" xfId="6" applyFont="1" applyAlignment="1">
      <alignment horizontal="center" vertical="center" wrapText="1"/>
    </xf>
    <xf numFmtId="0" fontId="40" fillId="6" borderId="69" xfId="6" applyFont="1" applyFill="1" applyBorder="1" applyAlignment="1">
      <alignment horizontal="center" vertical="center" wrapText="1"/>
    </xf>
    <xf numFmtId="0" fontId="40" fillId="6" borderId="16" xfId="6" applyFont="1" applyFill="1" applyBorder="1" applyAlignment="1">
      <alignment horizontal="center" vertical="center" wrapText="1"/>
    </xf>
    <xf numFmtId="0" fontId="35" fillId="0" borderId="42" xfId="8" applyFont="1" applyBorder="1" applyAlignment="1">
      <alignment horizontal="left" vertical="top" wrapText="1"/>
    </xf>
    <xf numFmtId="0" fontId="35" fillId="0" borderId="25" xfId="8" applyFont="1" applyBorder="1" applyAlignment="1">
      <alignment horizontal="left" vertical="top" wrapText="1"/>
    </xf>
    <xf numFmtId="0" fontId="34" fillId="0" borderId="41" xfId="6" applyFont="1" applyBorder="1" applyAlignment="1">
      <alignment horizontal="left" vertical="center" wrapText="1"/>
    </xf>
    <xf numFmtId="0" fontId="34" fillId="0" borderId="41" xfId="6" applyFont="1" applyBorder="1" applyAlignment="1">
      <alignment vertical="top" wrapText="1"/>
    </xf>
    <xf numFmtId="0" fontId="34" fillId="0" borderId="41" xfId="6" applyFont="1" applyBorder="1" applyAlignment="1">
      <alignment vertical="center" wrapText="1"/>
    </xf>
    <xf numFmtId="0" fontId="36" fillId="0" borderId="41" xfId="6" applyFont="1" applyBorder="1" applyAlignment="1">
      <alignment horizontal="left" vertical="top" wrapText="1"/>
    </xf>
    <xf numFmtId="0" fontId="35" fillId="0" borderId="42" xfId="6" applyFont="1" applyBorder="1" applyAlignment="1">
      <alignment vertical="center" wrapText="1"/>
    </xf>
    <xf numFmtId="0" fontId="35" fillId="0" borderId="41" xfId="6" applyFont="1" applyBorder="1" applyAlignment="1">
      <alignment vertical="center" wrapText="1"/>
    </xf>
    <xf numFmtId="0" fontId="46" fillId="0" borderId="42" xfId="6" applyFont="1" applyBorder="1" applyAlignment="1">
      <alignment horizontal="left" vertical="center" wrapText="1"/>
    </xf>
    <xf numFmtId="0" fontId="46" fillId="0" borderId="25" xfId="6" applyFont="1" applyBorder="1" applyAlignment="1">
      <alignment horizontal="left" vertical="center" wrapText="1"/>
    </xf>
    <xf numFmtId="0" fontId="36" fillId="0" borderId="42" xfId="6" applyFont="1" applyBorder="1" applyAlignment="1">
      <alignment horizontal="left" vertical="top" wrapText="1"/>
    </xf>
    <xf numFmtId="0" fontId="35" fillId="0" borderId="41" xfId="6" applyFont="1" applyBorder="1" applyAlignment="1">
      <alignment horizontal="left" vertical="center" wrapText="1"/>
    </xf>
    <xf numFmtId="0" fontId="35" fillId="7" borderId="42" xfId="8" applyFont="1" applyFill="1" applyBorder="1" applyAlignment="1">
      <alignment horizontal="left" vertical="center" wrapText="1"/>
    </xf>
    <xf numFmtId="0" fontId="35" fillId="7" borderId="25" xfId="8" applyFont="1" applyFill="1" applyBorder="1" applyAlignment="1">
      <alignment horizontal="left" vertical="center" wrapText="1"/>
    </xf>
    <xf numFmtId="0" fontId="35" fillId="0" borderId="42" xfId="6" applyFont="1" applyBorder="1" applyAlignment="1">
      <alignment vertical="top" wrapText="1"/>
    </xf>
    <xf numFmtId="0" fontId="40" fillId="0" borderId="25" xfId="6" applyFont="1" applyBorder="1" applyAlignment="1">
      <alignment vertical="top" wrapText="1"/>
    </xf>
    <xf numFmtId="0" fontId="34" fillId="0" borderId="42" xfId="6" applyFont="1" applyBorder="1" applyAlignment="1">
      <alignment horizontal="left" wrapText="1"/>
    </xf>
    <xf numFmtId="0" fontId="34" fillId="0" borderId="25" xfId="6" applyFont="1" applyBorder="1" applyAlignment="1">
      <alignment horizontal="left" wrapText="1"/>
    </xf>
    <xf numFmtId="0" fontId="35" fillId="0" borderId="42" xfId="3" applyFont="1" applyBorder="1" applyAlignment="1">
      <alignment horizontal="left" vertical="center" wrapText="1"/>
    </xf>
    <xf numFmtId="0" fontId="35" fillId="0" borderId="25" xfId="3" applyFont="1" applyBorder="1" applyAlignment="1">
      <alignment horizontal="left" vertical="center" wrapText="1"/>
    </xf>
    <xf numFmtId="0" fontId="35" fillId="0" borderId="42" xfId="6" applyFont="1" applyBorder="1" applyAlignment="1">
      <alignment horizontal="left" vertical="top" wrapText="1" shrinkToFit="1"/>
    </xf>
    <xf numFmtId="0" fontId="35" fillId="0" borderId="25" xfId="6" applyFont="1" applyBorder="1" applyAlignment="1">
      <alignment horizontal="left" vertical="top" wrapText="1" shrinkToFit="1"/>
    </xf>
    <xf numFmtId="0" fontId="35" fillId="0" borderId="192" xfId="9" applyFont="1" applyBorder="1" applyAlignment="1">
      <alignment horizontal="center" vertical="center"/>
    </xf>
    <xf numFmtId="0" fontId="35" fillId="0" borderId="181" xfId="9" applyFont="1" applyBorder="1" applyAlignment="1">
      <alignment horizontal="center" vertical="center"/>
    </xf>
    <xf numFmtId="0" fontId="35" fillId="0" borderId="193" xfId="9" applyFont="1" applyBorder="1" applyAlignment="1">
      <alignment horizontal="left" vertical="center" shrinkToFit="1"/>
    </xf>
    <xf numFmtId="0" fontId="35" fillId="0" borderId="194" xfId="9" applyFont="1" applyBorder="1" applyAlignment="1">
      <alignment horizontal="left" vertical="center" shrinkToFit="1"/>
    </xf>
    <xf numFmtId="0" fontId="28" fillId="0" borderId="0" xfId="13" applyFont="1" applyFill="1" applyAlignment="1">
      <alignment horizontal="distributed" vertical="center"/>
    </xf>
    <xf numFmtId="0" fontId="35" fillId="0" borderId="42" xfId="8" applyFont="1" applyFill="1" applyBorder="1" applyAlignment="1">
      <alignment horizontal="left" vertical="top" wrapText="1"/>
    </xf>
    <xf numFmtId="0" fontId="35" fillId="0" borderId="41" xfId="8" applyFont="1" applyFill="1" applyBorder="1" applyAlignment="1">
      <alignment horizontal="left" vertical="top" wrapText="1"/>
    </xf>
    <xf numFmtId="0" fontId="35" fillId="0" borderId="121" xfId="8" applyFont="1" applyFill="1" applyBorder="1" applyAlignment="1">
      <alignment horizontal="left" vertical="top" wrapText="1"/>
    </xf>
    <xf numFmtId="0" fontId="35" fillId="0" borderId="25" xfId="8" applyFont="1" applyFill="1" applyBorder="1" applyAlignment="1">
      <alignment horizontal="left" vertical="top" wrapText="1"/>
    </xf>
    <xf numFmtId="0" fontId="35" fillId="0" borderId="121" xfId="8" applyFont="1" applyFill="1" applyBorder="1" applyAlignment="1">
      <alignment vertical="center" wrapText="1" shrinkToFit="1"/>
    </xf>
    <xf numFmtId="49" fontId="34" fillId="0" borderId="181" xfId="3" applyNumberFormat="1" applyFont="1" applyFill="1" applyBorder="1" applyAlignment="1">
      <alignment horizontal="center" vertical="center"/>
    </xf>
    <xf numFmtId="0" fontId="35" fillId="0" borderId="124" xfId="9" applyFont="1" applyFill="1" applyBorder="1" applyAlignment="1">
      <alignment vertical="center" shrinkToFit="1"/>
    </xf>
    <xf numFmtId="0" fontId="35" fillId="0" borderId="42" xfId="8" applyFont="1" applyFill="1" applyBorder="1" applyAlignment="1">
      <alignment vertical="center" wrapText="1"/>
    </xf>
    <xf numFmtId="0" fontId="35" fillId="0" borderId="157" xfId="8" applyFont="1" applyFill="1" applyBorder="1" applyAlignment="1">
      <alignment vertical="center" wrapText="1" shrinkToFit="1"/>
    </xf>
    <xf numFmtId="0" fontId="34" fillId="0" borderId="181" xfId="3" applyFont="1" applyFill="1" applyBorder="1" applyAlignment="1">
      <alignment horizontal="center" vertical="center"/>
    </xf>
    <xf numFmtId="0" fontId="35" fillId="0" borderId="132" xfId="9" applyFont="1" applyFill="1" applyBorder="1" applyAlignment="1">
      <alignment vertical="center" shrinkToFit="1"/>
    </xf>
    <xf numFmtId="0" fontId="35" fillId="0" borderId="41" xfId="8" applyFont="1" applyFill="1" applyBorder="1" applyAlignment="1">
      <alignment vertical="center" wrapText="1"/>
    </xf>
    <xf numFmtId="0" fontId="35" fillId="0" borderId="41" xfId="8" applyFont="1" applyFill="1" applyBorder="1" applyAlignment="1">
      <alignment vertical="center" wrapText="1" shrinkToFit="1"/>
    </xf>
    <xf numFmtId="0" fontId="35" fillId="0" borderId="192" xfId="9" applyFont="1" applyFill="1" applyBorder="1" applyAlignment="1">
      <alignment horizontal="center" vertical="center"/>
    </xf>
    <xf numFmtId="0" fontId="35" fillId="0" borderId="193" xfId="9" applyFont="1" applyFill="1" applyBorder="1" applyAlignment="1">
      <alignment horizontal="left" vertical="center" shrinkToFit="1"/>
    </xf>
    <xf numFmtId="0" fontId="35" fillId="0" borderId="121" xfId="8" applyFont="1" applyFill="1" applyBorder="1" applyAlignment="1">
      <alignment horizontal="left" vertical="center" wrapText="1" indent="1" shrinkToFit="1"/>
    </xf>
    <xf numFmtId="0" fontId="35" fillId="0" borderId="181" xfId="9" applyFont="1" applyFill="1" applyBorder="1" applyAlignment="1">
      <alignment horizontal="center" vertical="center"/>
    </xf>
    <xf numFmtId="0" fontId="35" fillId="0" borderId="194" xfId="9" applyFont="1" applyFill="1" applyBorder="1" applyAlignment="1">
      <alignment horizontal="left" vertical="center" shrinkToFit="1"/>
    </xf>
    <xf numFmtId="0" fontId="35" fillId="0" borderId="121" xfId="8" applyFont="1" applyFill="1" applyBorder="1" applyAlignment="1">
      <alignment vertical="center" wrapText="1"/>
    </xf>
    <xf numFmtId="0" fontId="35" fillId="0" borderId="157" xfId="8" applyFont="1" applyFill="1" applyBorder="1" applyAlignment="1">
      <alignment horizontal="left" vertical="center" wrapText="1" indent="1" shrinkToFit="1"/>
    </xf>
    <xf numFmtId="0" fontId="35" fillId="0" borderId="176" xfId="9" applyFont="1" applyFill="1" applyBorder="1" applyAlignment="1">
      <alignment horizontal="center" vertical="center"/>
    </xf>
    <xf numFmtId="0" fontId="35" fillId="0" borderId="34" xfId="9" applyFont="1" applyFill="1" applyBorder="1" applyAlignment="1">
      <alignment vertical="center" shrinkToFit="1"/>
    </xf>
    <xf numFmtId="0" fontId="35" fillId="0" borderId="160" xfId="8" applyFont="1" applyFill="1" applyBorder="1" applyAlignment="1">
      <alignment vertical="center" wrapText="1" shrinkToFit="1"/>
    </xf>
    <xf numFmtId="0" fontId="35" fillId="0" borderId="175" xfId="9" applyFont="1" applyFill="1" applyBorder="1" applyAlignment="1">
      <alignment horizontal="center" vertical="center"/>
    </xf>
    <xf numFmtId="0" fontId="35" fillId="0" borderId="159" xfId="9" applyFont="1" applyFill="1" applyBorder="1" applyAlignment="1">
      <alignment vertical="center" shrinkToFit="1"/>
    </xf>
    <xf numFmtId="0" fontId="35" fillId="0" borderId="25" xfId="8" applyFont="1" applyFill="1" applyBorder="1" applyAlignment="1">
      <alignment vertical="center" wrapText="1"/>
    </xf>
    <xf numFmtId="0" fontId="34" fillId="0" borderId="175" xfId="3" applyFont="1" applyFill="1" applyBorder="1" applyAlignment="1">
      <alignment horizontal="center" vertical="center"/>
    </xf>
    <xf numFmtId="0" fontId="35" fillId="0" borderId="25" xfId="8" applyFont="1" applyFill="1" applyBorder="1" applyAlignment="1">
      <alignment vertical="center" wrapText="1" shrinkToFit="1"/>
    </xf>
    <xf numFmtId="0" fontId="35" fillId="0" borderId="31" xfId="9" applyFont="1" applyFill="1" applyBorder="1" applyAlignment="1">
      <alignment vertical="center" shrinkToFit="1"/>
    </xf>
    <xf numFmtId="0" fontId="35" fillId="0" borderId="42" xfId="8" applyFont="1" applyFill="1" applyBorder="1" applyAlignment="1">
      <alignment vertical="center" wrapText="1" shrinkToFit="1"/>
    </xf>
    <xf numFmtId="0" fontId="35" fillId="0" borderId="200" xfId="9" applyFont="1" applyFill="1" applyBorder="1" applyAlignment="1">
      <alignment horizontal="center" vertical="center"/>
    </xf>
    <xf numFmtId="0" fontId="35" fillId="0" borderId="37" xfId="9" applyFont="1" applyFill="1" applyBorder="1" applyAlignment="1">
      <alignment vertical="center" shrinkToFit="1"/>
    </xf>
    <xf numFmtId="0" fontId="35" fillId="0" borderId="180" xfId="9" applyFont="1" applyFill="1" applyBorder="1" applyAlignment="1">
      <alignment horizontal="center" vertical="center"/>
    </xf>
    <xf numFmtId="0" fontId="35" fillId="0" borderId="131" xfId="9" applyFont="1" applyFill="1" applyBorder="1" applyAlignment="1">
      <alignment vertical="center" shrinkToFit="1"/>
    </xf>
    <xf numFmtId="0" fontId="35" fillId="0" borderId="157" xfId="8" applyFont="1" applyFill="1" applyBorder="1" applyAlignment="1">
      <alignment vertical="center" wrapText="1"/>
    </xf>
    <xf numFmtId="0" fontId="35" fillId="0" borderId="177" xfId="9" applyFont="1" applyFill="1" applyBorder="1" applyAlignment="1">
      <alignment horizontal="center" vertical="center"/>
    </xf>
    <xf numFmtId="0" fontId="34" fillId="0" borderId="127" xfId="3" applyFont="1" applyFill="1" applyBorder="1" applyAlignment="1">
      <alignment vertical="top" wrapText="1"/>
    </xf>
    <xf numFmtId="0" fontId="34" fillId="0" borderId="128" xfId="3" applyFont="1" applyFill="1" applyBorder="1" applyAlignment="1">
      <alignment vertical="top" wrapText="1"/>
    </xf>
    <xf numFmtId="0" fontId="34" fillId="0" borderId="129" xfId="3" applyFont="1" applyFill="1" applyBorder="1" applyAlignment="1">
      <alignment vertical="top" wrapText="1"/>
    </xf>
    <xf numFmtId="0" fontId="34" fillId="0" borderId="38" xfId="3" applyFont="1" applyFill="1" applyBorder="1" applyAlignment="1">
      <alignment vertical="top" wrapText="1"/>
    </xf>
    <xf numFmtId="0" fontId="34" fillId="0" borderId="0" xfId="3" applyFont="1" applyFill="1" applyAlignment="1">
      <alignment horizontal="left" vertical="top" wrapText="1"/>
    </xf>
    <xf numFmtId="0" fontId="34" fillId="0" borderId="0" xfId="4" applyFont="1" applyFill="1" applyAlignment="1">
      <alignment horizontal="left" vertical="top" wrapText="1"/>
    </xf>
  </cellXfs>
  <cellStyles count="15">
    <cellStyle name="桁区切り" xfId="1" builtinId="6"/>
    <cellStyle name="標準" xfId="0" builtinId="0"/>
    <cellStyle name="標準 2" xfId="3" xr:uid="{00000000-0005-0000-0000-000002000000}"/>
    <cellStyle name="標準 3" xfId="14" xr:uid="{00000000-0005-0000-0000-000003000000}"/>
    <cellStyle name="標準_101 訪問介護費" xfId="12" xr:uid="{00000000-0005-0000-0000-000004000000}"/>
    <cellStyle name="標準_106 通所介護費" xfId="6" xr:uid="{00000000-0005-0000-0000-000005000000}"/>
    <cellStyle name="標準_106tusyokaigo" xfId="5" xr:uid="{00000000-0005-0000-0000-000006000000}"/>
    <cellStyle name="標準_107 通所リハビリテーション費" xfId="10" xr:uid="{00000000-0005-0000-0000-000007000000}"/>
    <cellStyle name="標準_109 短期入所療養介護費" xfId="7" xr:uid="{00000000-0005-0000-0000-000008000000}"/>
    <cellStyle name="標準_110 特定施設入居者生活介護費" xfId="8" xr:uid="{00000000-0005-0000-0000-000009000000}"/>
    <cellStyle name="標準_120306 H24介護老人福祉施設等 事前提出資料記載例" xfId="13" xr:uid="{00000000-0005-0000-0000-00000A000000}"/>
    <cellStyle name="標準_301 介護福祉施設サービス" xfId="9" xr:uid="{00000000-0005-0000-0000-00000B000000}"/>
    <cellStyle name="標準_406 介護予防通所介護費" xfId="11" xr:uid="{00000000-0005-0000-0000-00000C000000}"/>
    <cellStyle name="標準_Book1" xfId="4" xr:uid="{00000000-0005-0000-0000-00000D000000}"/>
    <cellStyle name="標準_第1号様式　事前提出資料（訪問介護）修正中120223" xfId="2" xr:uid="{00000000-0005-0000-0000-00000E000000}"/>
  </cellStyles>
  <dxfs count="3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正方形/長方形 1">
          <a:extLst>
            <a:ext uri="{FF2B5EF4-FFF2-40B4-BE49-F238E27FC236}">
              <a16:creationId xmlns:a16="http://schemas.microsoft.com/office/drawing/2014/main" id="{00000000-0008-0000-0100-000001140000}"/>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88900</xdr:colOff>
          <xdr:row>7</xdr:row>
          <xdr:rowOff>476250</xdr:rowOff>
        </xdr:from>
        <xdr:to>
          <xdr:col>9</xdr:col>
          <xdr:colOff>31750</xdr:colOff>
          <xdr:row>7</xdr:row>
          <xdr:rowOff>781050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xdr:row>
          <xdr:rowOff>488950</xdr:rowOff>
        </xdr:from>
        <xdr:to>
          <xdr:col>10</xdr:col>
          <xdr:colOff>31750</xdr:colOff>
          <xdr:row>7</xdr:row>
          <xdr:rowOff>793750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xdr:row>
          <xdr:rowOff>127000</xdr:rowOff>
        </xdr:from>
        <xdr:to>
          <xdr:col>9</xdr:col>
          <xdr:colOff>12700</xdr:colOff>
          <xdr:row>8</xdr:row>
          <xdr:rowOff>431800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8</xdr:row>
          <xdr:rowOff>127000</xdr:rowOff>
        </xdr:from>
        <xdr:to>
          <xdr:col>10</xdr:col>
          <xdr:colOff>31750</xdr:colOff>
          <xdr:row>8</xdr:row>
          <xdr:rowOff>431800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609600</xdr:rowOff>
        </xdr:from>
        <xdr:to>
          <xdr:col>9</xdr:col>
          <xdr:colOff>31750</xdr:colOff>
          <xdr:row>11</xdr:row>
          <xdr:rowOff>914400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622300</xdr:rowOff>
        </xdr:from>
        <xdr:to>
          <xdr:col>10</xdr:col>
          <xdr:colOff>12700</xdr:colOff>
          <xdr:row>11</xdr:row>
          <xdr:rowOff>927100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57150</xdr:rowOff>
        </xdr:from>
        <xdr:to>
          <xdr:col>9</xdr:col>
          <xdr:colOff>12700</xdr:colOff>
          <xdr:row>13</xdr:row>
          <xdr:rowOff>361950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13</xdr:row>
          <xdr:rowOff>69850</xdr:rowOff>
        </xdr:from>
        <xdr:to>
          <xdr:col>10</xdr:col>
          <xdr:colOff>31750</xdr:colOff>
          <xdr:row>14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0</xdr:rowOff>
        </xdr:from>
        <xdr:to>
          <xdr:col>9</xdr:col>
          <xdr:colOff>12700</xdr:colOff>
          <xdr:row>17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16</xdr:row>
          <xdr:rowOff>12700</xdr:rowOff>
        </xdr:from>
        <xdr:to>
          <xdr:col>10</xdr:col>
          <xdr:colOff>31750</xdr:colOff>
          <xdr:row>17</xdr:row>
          <xdr:rowOff>31750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146050</xdr:rowOff>
        </xdr:from>
        <xdr:to>
          <xdr:col>9</xdr:col>
          <xdr:colOff>12700</xdr:colOff>
          <xdr:row>19</xdr:row>
          <xdr:rowOff>69850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17</xdr:row>
          <xdr:rowOff>165100</xdr:rowOff>
        </xdr:from>
        <xdr:to>
          <xdr:col>10</xdr:col>
          <xdr:colOff>31750</xdr:colOff>
          <xdr:row>19</xdr:row>
          <xdr:rowOff>88900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20</xdr:row>
          <xdr:rowOff>127000</xdr:rowOff>
        </xdr:from>
        <xdr:to>
          <xdr:col>9</xdr:col>
          <xdr:colOff>31750</xdr:colOff>
          <xdr:row>20</xdr:row>
          <xdr:rowOff>431800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xdr:row>
          <xdr:rowOff>127000</xdr:rowOff>
        </xdr:from>
        <xdr:to>
          <xdr:col>10</xdr:col>
          <xdr:colOff>31750</xdr:colOff>
          <xdr:row>20</xdr:row>
          <xdr:rowOff>431800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23</xdr:row>
          <xdr:rowOff>908050</xdr:rowOff>
        </xdr:from>
        <xdr:to>
          <xdr:col>9</xdr:col>
          <xdr:colOff>31750</xdr:colOff>
          <xdr:row>23</xdr:row>
          <xdr:rowOff>1212850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23</xdr:row>
          <xdr:rowOff>914400</xdr:rowOff>
        </xdr:from>
        <xdr:to>
          <xdr:col>10</xdr:col>
          <xdr:colOff>19050</xdr:colOff>
          <xdr:row>23</xdr:row>
          <xdr:rowOff>1219200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24</xdr:row>
          <xdr:rowOff>0</xdr:rowOff>
        </xdr:from>
        <xdr:to>
          <xdr:col>9</xdr:col>
          <xdr:colOff>12700</xdr:colOff>
          <xdr:row>25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24</xdr:row>
          <xdr:rowOff>0</xdr:rowOff>
        </xdr:from>
        <xdr:to>
          <xdr:col>10</xdr:col>
          <xdr:colOff>31750</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25</xdr:row>
          <xdr:rowOff>57150</xdr:rowOff>
        </xdr:from>
        <xdr:to>
          <xdr:col>9</xdr:col>
          <xdr:colOff>12700</xdr:colOff>
          <xdr:row>25</xdr:row>
          <xdr:rowOff>361950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57150</xdr:rowOff>
        </xdr:from>
        <xdr:to>
          <xdr:col>10</xdr:col>
          <xdr:colOff>12700</xdr:colOff>
          <xdr:row>25</xdr:row>
          <xdr:rowOff>361950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28</xdr:row>
          <xdr:rowOff>57150</xdr:rowOff>
        </xdr:from>
        <xdr:to>
          <xdr:col>9</xdr:col>
          <xdr:colOff>12700</xdr:colOff>
          <xdr:row>28</xdr:row>
          <xdr:rowOff>361950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50800</xdr:rowOff>
        </xdr:from>
        <xdr:to>
          <xdr:col>10</xdr:col>
          <xdr:colOff>31750</xdr:colOff>
          <xdr:row>28</xdr:row>
          <xdr:rowOff>355600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39</xdr:row>
          <xdr:rowOff>431800</xdr:rowOff>
        </xdr:from>
        <xdr:to>
          <xdr:col>9</xdr:col>
          <xdr:colOff>19050</xdr:colOff>
          <xdr:row>39</xdr:row>
          <xdr:rowOff>736600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39</xdr:row>
          <xdr:rowOff>438150</xdr:rowOff>
        </xdr:from>
        <xdr:to>
          <xdr:col>10</xdr:col>
          <xdr:colOff>31750</xdr:colOff>
          <xdr:row>39</xdr:row>
          <xdr:rowOff>742950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40</xdr:row>
          <xdr:rowOff>57150</xdr:rowOff>
        </xdr:from>
        <xdr:to>
          <xdr:col>9</xdr:col>
          <xdr:colOff>12700</xdr:colOff>
          <xdr:row>40</xdr:row>
          <xdr:rowOff>361950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40</xdr:row>
          <xdr:rowOff>69850</xdr:rowOff>
        </xdr:from>
        <xdr:to>
          <xdr:col>10</xdr:col>
          <xdr:colOff>31750</xdr:colOff>
          <xdr:row>40</xdr:row>
          <xdr:rowOff>374650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43</xdr:row>
          <xdr:rowOff>152400</xdr:rowOff>
        </xdr:from>
        <xdr:to>
          <xdr:col>9</xdr:col>
          <xdr:colOff>19050</xdr:colOff>
          <xdr:row>43</xdr:row>
          <xdr:rowOff>457200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43</xdr:row>
          <xdr:rowOff>165100</xdr:rowOff>
        </xdr:from>
        <xdr:to>
          <xdr:col>10</xdr:col>
          <xdr:colOff>31750</xdr:colOff>
          <xdr:row>43</xdr:row>
          <xdr:rowOff>469900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45</xdr:row>
          <xdr:rowOff>133350</xdr:rowOff>
        </xdr:from>
        <xdr:to>
          <xdr:col>9</xdr:col>
          <xdr:colOff>19050</xdr:colOff>
          <xdr:row>45</xdr:row>
          <xdr:rowOff>438150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45</xdr:row>
          <xdr:rowOff>146050</xdr:rowOff>
        </xdr:from>
        <xdr:to>
          <xdr:col>10</xdr:col>
          <xdr:colOff>127000</xdr:colOff>
          <xdr:row>45</xdr:row>
          <xdr:rowOff>450850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48</xdr:row>
          <xdr:rowOff>57150</xdr:rowOff>
        </xdr:from>
        <xdr:to>
          <xdr:col>9</xdr:col>
          <xdr:colOff>12700</xdr:colOff>
          <xdr:row>48</xdr:row>
          <xdr:rowOff>361950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48</xdr:row>
          <xdr:rowOff>69850</xdr:rowOff>
        </xdr:from>
        <xdr:to>
          <xdr:col>10</xdr:col>
          <xdr:colOff>31750</xdr:colOff>
          <xdr:row>48</xdr:row>
          <xdr:rowOff>374650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49</xdr:row>
          <xdr:rowOff>133350</xdr:rowOff>
        </xdr:from>
        <xdr:to>
          <xdr:col>9</xdr:col>
          <xdr:colOff>31750</xdr:colOff>
          <xdr:row>49</xdr:row>
          <xdr:rowOff>438150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49</xdr:row>
          <xdr:rowOff>133350</xdr:rowOff>
        </xdr:from>
        <xdr:to>
          <xdr:col>10</xdr:col>
          <xdr:colOff>38100</xdr:colOff>
          <xdr:row>49</xdr:row>
          <xdr:rowOff>438150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52</xdr:row>
          <xdr:rowOff>247650</xdr:rowOff>
        </xdr:from>
        <xdr:to>
          <xdr:col>9</xdr:col>
          <xdr:colOff>12700</xdr:colOff>
          <xdr:row>52</xdr:row>
          <xdr:rowOff>552450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52</xdr:row>
          <xdr:rowOff>247650</xdr:rowOff>
        </xdr:from>
        <xdr:to>
          <xdr:col>10</xdr:col>
          <xdr:colOff>12700</xdr:colOff>
          <xdr:row>52</xdr:row>
          <xdr:rowOff>552450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70</xdr:row>
          <xdr:rowOff>0</xdr:rowOff>
        </xdr:from>
        <xdr:to>
          <xdr:col>9</xdr:col>
          <xdr:colOff>12700</xdr:colOff>
          <xdr:row>70</xdr:row>
          <xdr:rowOff>304800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70</xdr:row>
          <xdr:rowOff>0</xdr:rowOff>
        </xdr:from>
        <xdr:to>
          <xdr:col>10</xdr:col>
          <xdr:colOff>31750</xdr:colOff>
          <xdr:row>70</xdr:row>
          <xdr:rowOff>304800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73</xdr:row>
          <xdr:rowOff>190500</xdr:rowOff>
        </xdr:from>
        <xdr:to>
          <xdr:col>9</xdr:col>
          <xdr:colOff>31750</xdr:colOff>
          <xdr:row>73</xdr:row>
          <xdr:rowOff>495300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73</xdr:row>
          <xdr:rowOff>203200</xdr:rowOff>
        </xdr:from>
        <xdr:to>
          <xdr:col>10</xdr:col>
          <xdr:colOff>31750</xdr:colOff>
          <xdr:row>73</xdr:row>
          <xdr:rowOff>508000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74</xdr:row>
          <xdr:rowOff>57150</xdr:rowOff>
        </xdr:from>
        <xdr:to>
          <xdr:col>9</xdr:col>
          <xdr:colOff>12700</xdr:colOff>
          <xdr:row>74</xdr:row>
          <xdr:rowOff>361950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74</xdr:row>
          <xdr:rowOff>69850</xdr:rowOff>
        </xdr:from>
        <xdr:to>
          <xdr:col>10</xdr:col>
          <xdr:colOff>31750</xdr:colOff>
          <xdr:row>74</xdr:row>
          <xdr:rowOff>374650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75</xdr:row>
          <xdr:rowOff>133350</xdr:rowOff>
        </xdr:from>
        <xdr:to>
          <xdr:col>9</xdr:col>
          <xdr:colOff>31750</xdr:colOff>
          <xdr:row>75</xdr:row>
          <xdr:rowOff>438150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75</xdr:row>
          <xdr:rowOff>133350</xdr:rowOff>
        </xdr:from>
        <xdr:to>
          <xdr:col>10</xdr:col>
          <xdr:colOff>31750</xdr:colOff>
          <xdr:row>75</xdr:row>
          <xdr:rowOff>438150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146050</xdr:rowOff>
        </xdr:from>
        <xdr:to>
          <xdr:col>9</xdr:col>
          <xdr:colOff>31750</xdr:colOff>
          <xdr:row>76</xdr:row>
          <xdr:rowOff>450850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76</xdr:row>
          <xdr:rowOff>146050</xdr:rowOff>
        </xdr:from>
        <xdr:to>
          <xdr:col>10</xdr:col>
          <xdr:colOff>31750</xdr:colOff>
          <xdr:row>76</xdr:row>
          <xdr:rowOff>450850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77</xdr:row>
          <xdr:rowOff>152400</xdr:rowOff>
        </xdr:from>
        <xdr:to>
          <xdr:col>9</xdr:col>
          <xdr:colOff>19050</xdr:colOff>
          <xdr:row>77</xdr:row>
          <xdr:rowOff>457200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77</xdr:row>
          <xdr:rowOff>165100</xdr:rowOff>
        </xdr:from>
        <xdr:to>
          <xdr:col>10</xdr:col>
          <xdr:colOff>31750</xdr:colOff>
          <xdr:row>77</xdr:row>
          <xdr:rowOff>469900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78</xdr:row>
          <xdr:rowOff>222250</xdr:rowOff>
        </xdr:from>
        <xdr:to>
          <xdr:col>9</xdr:col>
          <xdr:colOff>19050</xdr:colOff>
          <xdr:row>78</xdr:row>
          <xdr:rowOff>527050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78</xdr:row>
          <xdr:rowOff>222250</xdr:rowOff>
        </xdr:from>
        <xdr:to>
          <xdr:col>10</xdr:col>
          <xdr:colOff>31750</xdr:colOff>
          <xdr:row>78</xdr:row>
          <xdr:rowOff>527050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79</xdr:row>
          <xdr:rowOff>228600</xdr:rowOff>
        </xdr:from>
        <xdr:to>
          <xdr:col>9</xdr:col>
          <xdr:colOff>38100</xdr:colOff>
          <xdr:row>79</xdr:row>
          <xdr:rowOff>533400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79</xdr:row>
          <xdr:rowOff>228600</xdr:rowOff>
        </xdr:from>
        <xdr:to>
          <xdr:col>10</xdr:col>
          <xdr:colOff>19050</xdr:colOff>
          <xdr:row>79</xdr:row>
          <xdr:rowOff>533400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80</xdr:row>
          <xdr:rowOff>127000</xdr:rowOff>
        </xdr:from>
        <xdr:to>
          <xdr:col>9</xdr:col>
          <xdr:colOff>19050</xdr:colOff>
          <xdr:row>80</xdr:row>
          <xdr:rowOff>431800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80</xdr:row>
          <xdr:rowOff>127000</xdr:rowOff>
        </xdr:from>
        <xdr:to>
          <xdr:col>10</xdr:col>
          <xdr:colOff>31750</xdr:colOff>
          <xdr:row>80</xdr:row>
          <xdr:rowOff>431800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81</xdr:row>
          <xdr:rowOff>241300</xdr:rowOff>
        </xdr:from>
        <xdr:to>
          <xdr:col>9</xdr:col>
          <xdr:colOff>12700</xdr:colOff>
          <xdr:row>81</xdr:row>
          <xdr:rowOff>546100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81</xdr:row>
          <xdr:rowOff>241300</xdr:rowOff>
        </xdr:from>
        <xdr:to>
          <xdr:col>10</xdr:col>
          <xdr:colOff>31750</xdr:colOff>
          <xdr:row>81</xdr:row>
          <xdr:rowOff>546100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82</xdr:row>
          <xdr:rowOff>469900</xdr:rowOff>
        </xdr:from>
        <xdr:to>
          <xdr:col>9</xdr:col>
          <xdr:colOff>19050</xdr:colOff>
          <xdr:row>82</xdr:row>
          <xdr:rowOff>774700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82</xdr:row>
          <xdr:rowOff>469900</xdr:rowOff>
        </xdr:from>
        <xdr:to>
          <xdr:col>10</xdr:col>
          <xdr:colOff>31750</xdr:colOff>
          <xdr:row>82</xdr:row>
          <xdr:rowOff>774700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84</xdr:row>
          <xdr:rowOff>165100</xdr:rowOff>
        </xdr:from>
        <xdr:to>
          <xdr:col>9</xdr:col>
          <xdr:colOff>19050</xdr:colOff>
          <xdr:row>84</xdr:row>
          <xdr:rowOff>469900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84</xdr:row>
          <xdr:rowOff>165100</xdr:rowOff>
        </xdr:from>
        <xdr:to>
          <xdr:col>10</xdr:col>
          <xdr:colOff>19050</xdr:colOff>
          <xdr:row>84</xdr:row>
          <xdr:rowOff>469900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85</xdr:row>
          <xdr:rowOff>127000</xdr:rowOff>
        </xdr:from>
        <xdr:to>
          <xdr:col>9</xdr:col>
          <xdr:colOff>12700</xdr:colOff>
          <xdr:row>85</xdr:row>
          <xdr:rowOff>431800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85</xdr:row>
          <xdr:rowOff>127000</xdr:rowOff>
        </xdr:from>
        <xdr:to>
          <xdr:col>10</xdr:col>
          <xdr:colOff>31750</xdr:colOff>
          <xdr:row>85</xdr:row>
          <xdr:rowOff>431800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87</xdr:row>
          <xdr:rowOff>165100</xdr:rowOff>
        </xdr:from>
        <xdr:to>
          <xdr:col>9</xdr:col>
          <xdr:colOff>19050</xdr:colOff>
          <xdr:row>87</xdr:row>
          <xdr:rowOff>469900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87</xdr:row>
          <xdr:rowOff>165100</xdr:rowOff>
        </xdr:from>
        <xdr:to>
          <xdr:col>10</xdr:col>
          <xdr:colOff>31750</xdr:colOff>
          <xdr:row>87</xdr:row>
          <xdr:rowOff>469900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88</xdr:row>
          <xdr:rowOff>146050</xdr:rowOff>
        </xdr:from>
        <xdr:to>
          <xdr:col>9</xdr:col>
          <xdr:colOff>12700</xdr:colOff>
          <xdr:row>88</xdr:row>
          <xdr:rowOff>450850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88</xdr:row>
          <xdr:rowOff>146050</xdr:rowOff>
        </xdr:from>
        <xdr:to>
          <xdr:col>10</xdr:col>
          <xdr:colOff>31750</xdr:colOff>
          <xdr:row>88</xdr:row>
          <xdr:rowOff>450850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89</xdr:row>
          <xdr:rowOff>152400</xdr:rowOff>
        </xdr:from>
        <xdr:to>
          <xdr:col>9</xdr:col>
          <xdr:colOff>19050</xdr:colOff>
          <xdr:row>89</xdr:row>
          <xdr:rowOff>457200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89</xdr:row>
          <xdr:rowOff>152400</xdr:rowOff>
        </xdr:from>
        <xdr:to>
          <xdr:col>10</xdr:col>
          <xdr:colOff>31750</xdr:colOff>
          <xdr:row>89</xdr:row>
          <xdr:rowOff>457200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90</xdr:row>
          <xdr:rowOff>203200</xdr:rowOff>
        </xdr:from>
        <xdr:to>
          <xdr:col>9</xdr:col>
          <xdr:colOff>19050</xdr:colOff>
          <xdr:row>90</xdr:row>
          <xdr:rowOff>508000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90</xdr:row>
          <xdr:rowOff>203200</xdr:rowOff>
        </xdr:from>
        <xdr:to>
          <xdr:col>10</xdr:col>
          <xdr:colOff>19050</xdr:colOff>
          <xdr:row>90</xdr:row>
          <xdr:rowOff>508000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92</xdr:row>
          <xdr:rowOff>165100</xdr:rowOff>
        </xdr:from>
        <xdr:to>
          <xdr:col>9</xdr:col>
          <xdr:colOff>19050</xdr:colOff>
          <xdr:row>92</xdr:row>
          <xdr:rowOff>469900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92</xdr:row>
          <xdr:rowOff>171450</xdr:rowOff>
        </xdr:from>
        <xdr:to>
          <xdr:col>10</xdr:col>
          <xdr:colOff>31750</xdr:colOff>
          <xdr:row>92</xdr:row>
          <xdr:rowOff>476250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99</xdr:row>
          <xdr:rowOff>203200</xdr:rowOff>
        </xdr:from>
        <xdr:to>
          <xdr:col>9</xdr:col>
          <xdr:colOff>12700</xdr:colOff>
          <xdr:row>99</xdr:row>
          <xdr:rowOff>508000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99</xdr:row>
          <xdr:rowOff>203200</xdr:rowOff>
        </xdr:from>
        <xdr:to>
          <xdr:col>10</xdr:col>
          <xdr:colOff>19050</xdr:colOff>
          <xdr:row>99</xdr:row>
          <xdr:rowOff>508000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101</xdr:row>
          <xdr:rowOff>133350</xdr:rowOff>
        </xdr:from>
        <xdr:to>
          <xdr:col>9</xdr:col>
          <xdr:colOff>12700</xdr:colOff>
          <xdr:row>101</xdr:row>
          <xdr:rowOff>438150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101</xdr:row>
          <xdr:rowOff>146050</xdr:rowOff>
        </xdr:from>
        <xdr:to>
          <xdr:col>10</xdr:col>
          <xdr:colOff>31750</xdr:colOff>
          <xdr:row>101</xdr:row>
          <xdr:rowOff>450850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102</xdr:row>
          <xdr:rowOff>76200</xdr:rowOff>
        </xdr:from>
        <xdr:to>
          <xdr:col>9</xdr:col>
          <xdr:colOff>31750</xdr:colOff>
          <xdr:row>102</xdr:row>
          <xdr:rowOff>381000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102</xdr:row>
          <xdr:rowOff>76200</xdr:rowOff>
        </xdr:from>
        <xdr:to>
          <xdr:col>10</xdr:col>
          <xdr:colOff>31750</xdr:colOff>
          <xdr:row>102</xdr:row>
          <xdr:rowOff>381000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103</xdr:row>
          <xdr:rowOff>146050</xdr:rowOff>
        </xdr:from>
        <xdr:to>
          <xdr:col>9</xdr:col>
          <xdr:colOff>31750</xdr:colOff>
          <xdr:row>103</xdr:row>
          <xdr:rowOff>450850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103</xdr:row>
          <xdr:rowOff>146050</xdr:rowOff>
        </xdr:from>
        <xdr:to>
          <xdr:col>10</xdr:col>
          <xdr:colOff>31750</xdr:colOff>
          <xdr:row>103</xdr:row>
          <xdr:rowOff>450850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104</xdr:row>
          <xdr:rowOff>146050</xdr:rowOff>
        </xdr:from>
        <xdr:to>
          <xdr:col>9</xdr:col>
          <xdr:colOff>31750</xdr:colOff>
          <xdr:row>104</xdr:row>
          <xdr:rowOff>450850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104</xdr:row>
          <xdr:rowOff>146050</xdr:rowOff>
        </xdr:from>
        <xdr:to>
          <xdr:col>10</xdr:col>
          <xdr:colOff>31750</xdr:colOff>
          <xdr:row>104</xdr:row>
          <xdr:rowOff>450850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105</xdr:row>
          <xdr:rowOff>165100</xdr:rowOff>
        </xdr:from>
        <xdr:to>
          <xdr:col>9</xdr:col>
          <xdr:colOff>12700</xdr:colOff>
          <xdr:row>105</xdr:row>
          <xdr:rowOff>469900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105</xdr:row>
          <xdr:rowOff>165100</xdr:rowOff>
        </xdr:from>
        <xdr:to>
          <xdr:col>10</xdr:col>
          <xdr:colOff>12700</xdr:colOff>
          <xdr:row>105</xdr:row>
          <xdr:rowOff>469900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106</xdr:row>
          <xdr:rowOff>127000</xdr:rowOff>
        </xdr:from>
        <xdr:to>
          <xdr:col>9</xdr:col>
          <xdr:colOff>19050</xdr:colOff>
          <xdr:row>106</xdr:row>
          <xdr:rowOff>431800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106</xdr:row>
          <xdr:rowOff>127000</xdr:rowOff>
        </xdr:from>
        <xdr:to>
          <xdr:col>10</xdr:col>
          <xdr:colOff>31750</xdr:colOff>
          <xdr:row>106</xdr:row>
          <xdr:rowOff>431800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107</xdr:row>
          <xdr:rowOff>146050</xdr:rowOff>
        </xdr:from>
        <xdr:to>
          <xdr:col>9</xdr:col>
          <xdr:colOff>31750</xdr:colOff>
          <xdr:row>107</xdr:row>
          <xdr:rowOff>450850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107</xdr:row>
          <xdr:rowOff>146050</xdr:rowOff>
        </xdr:from>
        <xdr:to>
          <xdr:col>10</xdr:col>
          <xdr:colOff>31750</xdr:colOff>
          <xdr:row>107</xdr:row>
          <xdr:rowOff>450850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108</xdr:row>
          <xdr:rowOff>146050</xdr:rowOff>
        </xdr:from>
        <xdr:to>
          <xdr:col>9</xdr:col>
          <xdr:colOff>31750</xdr:colOff>
          <xdr:row>108</xdr:row>
          <xdr:rowOff>450850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108</xdr:row>
          <xdr:rowOff>146050</xdr:rowOff>
        </xdr:from>
        <xdr:to>
          <xdr:col>10</xdr:col>
          <xdr:colOff>31750</xdr:colOff>
          <xdr:row>108</xdr:row>
          <xdr:rowOff>450850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110</xdr:row>
          <xdr:rowOff>241300</xdr:rowOff>
        </xdr:from>
        <xdr:to>
          <xdr:col>9</xdr:col>
          <xdr:colOff>31750</xdr:colOff>
          <xdr:row>110</xdr:row>
          <xdr:rowOff>546100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110</xdr:row>
          <xdr:rowOff>241300</xdr:rowOff>
        </xdr:from>
        <xdr:to>
          <xdr:col>10</xdr:col>
          <xdr:colOff>31750</xdr:colOff>
          <xdr:row>110</xdr:row>
          <xdr:rowOff>546100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111</xdr:row>
          <xdr:rowOff>88900</xdr:rowOff>
        </xdr:from>
        <xdr:to>
          <xdr:col>9</xdr:col>
          <xdr:colOff>31750</xdr:colOff>
          <xdr:row>111</xdr:row>
          <xdr:rowOff>393700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111</xdr:row>
          <xdr:rowOff>88900</xdr:rowOff>
        </xdr:from>
        <xdr:to>
          <xdr:col>10</xdr:col>
          <xdr:colOff>19050</xdr:colOff>
          <xdr:row>111</xdr:row>
          <xdr:rowOff>393700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112</xdr:row>
          <xdr:rowOff>57150</xdr:rowOff>
        </xdr:from>
        <xdr:to>
          <xdr:col>9</xdr:col>
          <xdr:colOff>31750</xdr:colOff>
          <xdr:row>112</xdr:row>
          <xdr:rowOff>361950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112</xdr:row>
          <xdr:rowOff>69850</xdr:rowOff>
        </xdr:from>
        <xdr:to>
          <xdr:col>10</xdr:col>
          <xdr:colOff>31750</xdr:colOff>
          <xdr:row>112</xdr:row>
          <xdr:rowOff>374650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113</xdr:row>
          <xdr:rowOff>31750</xdr:rowOff>
        </xdr:from>
        <xdr:to>
          <xdr:col>9</xdr:col>
          <xdr:colOff>31750</xdr:colOff>
          <xdr:row>113</xdr:row>
          <xdr:rowOff>336550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113</xdr:row>
          <xdr:rowOff>31750</xdr:rowOff>
        </xdr:from>
        <xdr:to>
          <xdr:col>10</xdr:col>
          <xdr:colOff>19050</xdr:colOff>
          <xdr:row>113</xdr:row>
          <xdr:rowOff>336550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114</xdr:row>
          <xdr:rowOff>88900</xdr:rowOff>
        </xdr:from>
        <xdr:to>
          <xdr:col>9</xdr:col>
          <xdr:colOff>31750</xdr:colOff>
          <xdr:row>114</xdr:row>
          <xdr:rowOff>393700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114</xdr:row>
          <xdr:rowOff>95250</xdr:rowOff>
        </xdr:from>
        <xdr:to>
          <xdr:col>10</xdr:col>
          <xdr:colOff>19050</xdr:colOff>
          <xdr:row>114</xdr:row>
          <xdr:rowOff>400050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115</xdr:row>
          <xdr:rowOff>146050</xdr:rowOff>
        </xdr:from>
        <xdr:to>
          <xdr:col>9</xdr:col>
          <xdr:colOff>31750</xdr:colOff>
          <xdr:row>115</xdr:row>
          <xdr:rowOff>450850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115</xdr:row>
          <xdr:rowOff>146050</xdr:rowOff>
        </xdr:from>
        <xdr:to>
          <xdr:col>10</xdr:col>
          <xdr:colOff>31750</xdr:colOff>
          <xdr:row>115</xdr:row>
          <xdr:rowOff>450850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117</xdr:row>
          <xdr:rowOff>374650</xdr:rowOff>
        </xdr:from>
        <xdr:to>
          <xdr:col>9</xdr:col>
          <xdr:colOff>31750</xdr:colOff>
          <xdr:row>117</xdr:row>
          <xdr:rowOff>679450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117</xdr:row>
          <xdr:rowOff>374650</xdr:rowOff>
        </xdr:from>
        <xdr:to>
          <xdr:col>10</xdr:col>
          <xdr:colOff>12700</xdr:colOff>
          <xdr:row>117</xdr:row>
          <xdr:rowOff>679450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118</xdr:row>
          <xdr:rowOff>146050</xdr:rowOff>
        </xdr:from>
        <xdr:to>
          <xdr:col>9</xdr:col>
          <xdr:colOff>31750</xdr:colOff>
          <xdr:row>118</xdr:row>
          <xdr:rowOff>450850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118</xdr:row>
          <xdr:rowOff>146050</xdr:rowOff>
        </xdr:from>
        <xdr:to>
          <xdr:col>10</xdr:col>
          <xdr:colOff>31750</xdr:colOff>
          <xdr:row>118</xdr:row>
          <xdr:rowOff>450850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119</xdr:row>
          <xdr:rowOff>12700</xdr:rowOff>
        </xdr:from>
        <xdr:to>
          <xdr:col>9</xdr:col>
          <xdr:colOff>38100</xdr:colOff>
          <xdr:row>120</xdr:row>
          <xdr:rowOff>31750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119</xdr:row>
          <xdr:rowOff>12700</xdr:rowOff>
        </xdr:from>
        <xdr:to>
          <xdr:col>10</xdr:col>
          <xdr:colOff>19050</xdr:colOff>
          <xdr:row>120</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121</xdr:row>
          <xdr:rowOff>146050</xdr:rowOff>
        </xdr:from>
        <xdr:to>
          <xdr:col>9</xdr:col>
          <xdr:colOff>31750</xdr:colOff>
          <xdr:row>121</xdr:row>
          <xdr:rowOff>450850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121</xdr:row>
          <xdr:rowOff>146050</xdr:rowOff>
        </xdr:from>
        <xdr:to>
          <xdr:col>10</xdr:col>
          <xdr:colOff>31750</xdr:colOff>
          <xdr:row>121</xdr:row>
          <xdr:rowOff>450850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122</xdr:row>
          <xdr:rowOff>50800</xdr:rowOff>
        </xdr:from>
        <xdr:to>
          <xdr:col>9</xdr:col>
          <xdr:colOff>31750</xdr:colOff>
          <xdr:row>122</xdr:row>
          <xdr:rowOff>355600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122</xdr:row>
          <xdr:rowOff>57150</xdr:rowOff>
        </xdr:from>
        <xdr:to>
          <xdr:col>10</xdr:col>
          <xdr:colOff>31750</xdr:colOff>
          <xdr:row>122</xdr:row>
          <xdr:rowOff>361950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124</xdr:row>
          <xdr:rowOff>50800</xdr:rowOff>
        </xdr:from>
        <xdr:to>
          <xdr:col>9</xdr:col>
          <xdr:colOff>31750</xdr:colOff>
          <xdr:row>124</xdr:row>
          <xdr:rowOff>355600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124</xdr:row>
          <xdr:rowOff>57150</xdr:rowOff>
        </xdr:from>
        <xdr:to>
          <xdr:col>10</xdr:col>
          <xdr:colOff>19050</xdr:colOff>
          <xdr:row>124</xdr:row>
          <xdr:rowOff>361950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125</xdr:row>
          <xdr:rowOff>146050</xdr:rowOff>
        </xdr:from>
        <xdr:to>
          <xdr:col>9</xdr:col>
          <xdr:colOff>31750</xdr:colOff>
          <xdr:row>125</xdr:row>
          <xdr:rowOff>450850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125</xdr:row>
          <xdr:rowOff>146050</xdr:rowOff>
        </xdr:from>
        <xdr:to>
          <xdr:col>10</xdr:col>
          <xdr:colOff>31750</xdr:colOff>
          <xdr:row>125</xdr:row>
          <xdr:rowOff>450850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126</xdr:row>
          <xdr:rowOff>31750</xdr:rowOff>
        </xdr:from>
        <xdr:to>
          <xdr:col>9</xdr:col>
          <xdr:colOff>31750</xdr:colOff>
          <xdr:row>126</xdr:row>
          <xdr:rowOff>336550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126</xdr:row>
          <xdr:rowOff>38100</xdr:rowOff>
        </xdr:from>
        <xdr:to>
          <xdr:col>10</xdr:col>
          <xdr:colOff>31750</xdr:colOff>
          <xdr:row>126</xdr:row>
          <xdr:rowOff>342900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135</xdr:row>
          <xdr:rowOff>222250</xdr:rowOff>
        </xdr:from>
        <xdr:to>
          <xdr:col>9</xdr:col>
          <xdr:colOff>31750</xdr:colOff>
          <xdr:row>135</xdr:row>
          <xdr:rowOff>527050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135</xdr:row>
          <xdr:rowOff>222250</xdr:rowOff>
        </xdr:from>
        <xdr:to>
          <xdr:col>10</xdr:col>
          <xdr:colOff>19050</xdr:colOff>
          <xdr:row>135</xdr:row>
          <xdr:rowOff>527050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148</xdr:row>
          <xdr:rowOff>50800</xdr:rowOff>
        </xdr:from>
        <xdr:to>
          <xdr:col>9</xdr:col>
          <xdr:colOff>19050</xdr:colOff>
          <xdr:row>148</xdr:row>
          <xdr:rowOff>355600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148</xdr:row>
          <xdr:rowOff>57150</xdr:rowOff>
        </xdr:from>
        <xdr:to>
          <xdr:col>10</xdr:col>
          <xdr:colOff>12700</xdr:colOff>
          <xdr:row>148</xdr:row>
          <xdr:rowOff>361950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149</xdr:row>
          <xdr:rowOff>57150</xdr:rowOff>
        </xdr:from>
        <xdr:to>
          <xdr:col>9</xdr:col>
          <xdr:colOff>31750</xdr:colOff>
          <xdr:row>149</xdr:row>
          <xdr:rowOff>361950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2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149</xdr:row>
          <xdr:rowOff>69850</xdr:rowOff>
        </xdr:from>
        <xdr:to>
          <xdr:col>10</xdr:col>
          <xdr:colOff>19050</xdr:colOff>
          <xdr:row>149</xdr:row>
          <xdr:rowOff>374650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150</xdr:row>
          <xdr:rowOff>114300</xdr:rowOff>
        </xdr:from>
        <xdr:to>
          <xdr:col>9</xdr:col>
          <xdr:colOff>31750</xdr:colOff>
          <xdr:row>150</xdr:row>
          <xdr:rowOff>419100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150</xdr:row>
          <xdr:rowOff>127000</xdr:rowOff>
        </xdr:from>
        <xdr:to>
          <xdr:col>10</xdr:col>
          <xdr:colOff>31750</xdr:colOff>
          <xdr:row>150</xdr:row>
          <xdr:rowOff>431800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151</xdr:row>
          <xdr:rowOff>127000</xdr:rowOff>
        </xdr:from>
        <xdr:to>
          <xdr:col>9</xdr:col>
          <xdr:colOff>31750</xdr:colOff>
          <xdr:row>151</xdr:row>
          <xdr:rowOff>431800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151</xdr:row>
          <xdr:rowOff>127000</xdr:rowOff>
        </xdr:from>
        <xdr:to>
          <xdr:col>10</xdr:col>
          <xdr:colOff>19050</xdr:colOff>
          <xdr:row>151</xdr:row>
          <xdr:rowOff>431800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153</xdr:row>
          <xdr:rowOff>190500</xdr:rowOff>
        </xdr:from>
        <xdr:to>
          <xdr:col>9</xdr:col>
          <xdr:colOff>12700</xdr:colOff>
          <xdr:row>153</xdr:row>
          <xdr:rowOff>495300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2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153</xdr:row>
          <xdr:rowOff>190500</xdr:rowOff>
        </xdr:from>
        <xdr:to>
          <xdr:col>10</xdr:col>
          <xdr:colOff>12700</xdr:colOff>
          <xdr:row>153</xdr:row>
          <xdr:rowOff>495300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154</xdr:row>
          <xdr:rowOff>57150</xdr:rowOff>
        </xdr:from>
        <xdr:to>
          <xdr:col>9</xdr:col>
          <xdr:colOff>31750</xdr:colOff>
          <xdr:row>154</xdr:row>
          <xdr:rowOff>361950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154</xdr:row>
          <xdr:rowOff>69850</xdr:rowOff>
        </xdr:from>
        <xdr:to>
          <xdr:col>10</xdr:col>
          <xdr:colOff>19050</xdr:colOff>
          <xdr:row>154</xdr:row>
          <xdr:rowOff>374650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155</xdr:row>
          <xdr:rowOff>57150</xdr:rowOff>
        </xdr:from>
        <xdr:to>
          <xdr:col>9</xdr:col>
          <xdr:colOff>31750</xdr:colOff>
          <xdr:row>155</xdr:row>
          <xdr:rowOff>361950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155</xdr:row>
          <xdr:rowOff>69850</xdr:rowOff>
        </xdr:from>
        <xdr:to>
          <xdr:col>10</xdr:col>
          <xdr:colOff>19050</xdr:colOff>
          <xdr:row>155</xdr:row>
          <xdr:rowOff>374650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2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156</xdr:row>
          <xdr:rowOff>114300</xdr:rowOff>
        </xdr:from>
        <xdr:to>
          <xdr:col>9</xdr:col>
          <xdr:colOff>31750</xdr:colOff>
          <xdr:row>156</xdr:row>
          <xdr:rowOff>419100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2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156</xdr:row>
          <xdr:rowOff>133350</xdr:rowOff>
        </xdr:from>
        <xdr:to>
          <xdr:col>9</xdr:col>
          <xdr:colOff>285750</xdr:colOff>
          <xdr:row>156</xdr:row>
          <xdr:rowOff>419100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157</xdr:row>
          <xdr:rowOff>127000</xdr:rowOff>
        </xdr:from>
        <xdr:to>
          <xdr:col>9</xdr:col>
          <xdr:colOff>31750</xdr:colOff>
          <xdr:row>157</xdr:row>
          <xdr:rowOff>431800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157</xdr:row>
          <xdr:rowOff>127000</xdr:rowOff>
        </xdr:from>
        <xdr:to>
          <xdr:col>10</xdr:col>
          <xdr:colOff>19050</xdr:colOff>
          <xdr:row>157</xdr:row>
          <xdr:rowOff>431800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158</xdr:row>
          <xdr:rowOff>57150</xdr:rowOff>
        </xdr:from>
        <xdr:to>
          <xdr:col>9</xdr:col>
          <xdr:colOff>31750</xdr:colOff>
          <xdr:row>158</xdr:row>
          <xdr:rowOff>361950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158</xdr:row>
          <xdr:rowOff>69850</xdr:rowOff>
        </xdr:from>
        <xdr:to>
          <xdr:col>10</xdr:col>
          <xdr:colOff>19050</xdr:colOff>
          <xdr:row>158</xdr:row>
          <xdr:rowOff>374650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159</xdr:row>
          <xdr:rowOff>57150</xdr:rowOff>
        </xdr:from>
        <xdr:to>
          <xdr:col>9</xdr:col>
          <xdr:colOff>31750</xdr:colOff>
          <xdr:row>159</xdr:row>
          <xdr:rowOff>361950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159</xdr:row>
          <xdr:rowOff>69850</xdr:rowOff>
        </xdr:from>
        <xdr:to>
          <xdr:col>10</xdr:col>
          <xdr:colOff>19050</xdr:colOff>
          <xdr:row>159</xdr:row>
          <xdr:rowOff>374650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160</xdr:row>
          <xdr:rowOff>57150</xdr:rowOff>
        </xdr:from>
        <xdr:to>
          <xdr:col>9</xdr:col>
          <xdr:colOff>31750</xdr:colOff>
          <xdr:row>160</xdr:row>
          <xdr:rowOff>361950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160</xdr:row>
          <xdr:rowOff>69850</xdr:rowOff>
        </xdr:from>
        <xdr:to>
          <xdr:col>10</xdr:col>
          <xdr:colOff>19050</xdr:colOff>
          <xdr:row>160</xdr:row>
          <xdr:rowOff>374650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161</xdr:row>
          <xdr:rowOff>146050</xdr:rowOff>
        </xdr:from>
        <xdr:to>
          <xdr:col>9</xdr:col>
          <xdr:colOff>19050</xdr:colOff>
          <xdr:row>161</xdr:row>
          <xdr:rowOff>450850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161</xdr:row>
          <xdr:rowOff>146050</xdr:rowOff>
        </xdr:from>
        <xdr:to>
          <xdr:col>10</xdr:col>
          <xdr:colOff>19050</xdr:colOff>
          <xdr:row>161</xdr:row>
          <xdr:rowOff>450850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162</xdr:row>
          <xdr:rowOff>127000</xdr:rowOff>
        </xdr:from>
        <xdr:to>
          <xdr:col>9</xdr:col>
          <xdr:colOff>31750</xdr:colOff>
          <xdr:row>162</xdr:row>
          <xdr:rowOff>431800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162</xdr:row>
          <xdr:rowOff>127000</xdr:rowOff>
        </xdr:from>
        <xdr:to>
          <xdr:col>10</xdr:col>
          <xdr:colOff>31750</xdr:colOff>
          <xdr:row>162</xdr:row>
          <xdr:rowOff>431800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168</xdr:row>
          <xdr:rowOff>114300</xdr:rowOff>
        </xdr:from>
        <xdr:to>
          <xdr:col>9</xdr:col>
          <xdr:colOff>31750</xdr:colOff>
          <xdr:row>168</xdr:row>
          <xdr:rowOff>419100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168</xdr:row>
          <xdr:rowOff>127000</xdr:rowOff>
        </xdr:from>
        <xdr:to>
          <xdr:col>10</xdr:col>
          <xdr:colOff>38100</xdr:colOff>
          <xdr:row>168</xdr:row>
          <xdr:rowOff>431800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169</xdr:row>
          <xdr:rowOff>107950</xdr:rowOff>
        </xdr:from>
        <xdr:to>
          <xdr:col>9</xdr:col>
          <xdr:colOff>31750</xdr:colOff>
          <xdr:row>169</xdr:row>
          <xdr:rowOff>412750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169</xdr:row>
          <xdr:rowOff>107950</xdr:rowOff>
        </xdr:from>
        <xdr:to>
          <xdr:col>10</xdr:col>
          <xdr:colOff>31750</xdr:colOff>
          <xdr:row>169</xdr:row>
          <xdr:rowOff>412750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170</xdr:row>
          <xdr:rowOff>323850</xdr:rowOff>
        </xdr:from>
        <xdr:to>
          <xdr:col>9</xdr:col>
          <xdr:colOff>31750</xdr:colOff>
          <xdr:row>172</xdr:row>
          <xdr:rowOff>57150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170</xdr:row>
          <xdr:rowOff>336550</xdr:rowOff>
        </xdr:from>
        <xdr:to>
          <xdr:col>10</xdr:col>
          <xdr:colOff>19050</xdr:colOff>
          <xdr:row>172</xdr:row>
          <xdr:rowOff>69850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173</xdr:row>
          <xdr:rowOff>152400</xdr:rowOff>
        </xdr:from>
        <xdr:to>
          <xdr:col>9</xdr:col>
          <xdr:colOff>31750</xdr:colOff>
          <xdr:row>173</xdr:row>
          <xdr:rowOff>457200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173</xdr:row>
          <xdr:rowOff>165100</xdr:rowOff>
        </xdr:from>
        <xdr:to>
          <xdr:col>10</xdr:col>
          <xdr:colOff>31750</xdr:colOff>
          <xdr:row>173</xdr:row>
          <xdr:rowOff>469900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175</xdr:row>
          <xdr:rowOff>107950</xdr:rowOff>
        </xdr:from>
        <xdr:to>
          <xdr:col>9</xdr:col>
          <xdr:colOff>31750</xdr:colOff>
          <xdr:row>175</xdr:row>
          <xdr:rowOff>412750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175</xdr:row>
          <xdr:rowOff>107950</xdr:rowOff>
        </xdr:from>
        <xdr:to>
          <xdr:col>10</xdr:col>
          <xdr:colOff>31750</xdr:colOff>
          <xdr:row>175</xdr:row>
          <xdr:rowOff>412750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176</xdr:row>
          <xdr:rowOff>12700</xdr:rowOff>
        </xdr:from>
        <xdr:to>
          <xdr:col>9</xdr:col>
          <xdr:colOff>19050</xdr:colOff>
          <xdr:row>176</xdr:row>
          <xdr:rowOff>317500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2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176</xdr:row>
          <xdr:rowOff>12700</xdr:rowOff>
        </xdr:from>
        <xdr:to>
          <xdr:col>10</xdr:col>
          <xdr:colOff>31750</xdr:colOff>
          <xdr:row>176</xdr:row>
          <xdr:rowOff>317500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177</xdr:row>
          <xdr:rowOff>107950</xdr:rowOff>
        </xdr:from>
        <xdr:to>
          <xdr:col>9</xdr:col>
          <xdr:colOff>31750</xdr:colOff>
          <xdr:row>177</xdr:row>
          <xdr:rowOff>412750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177</xdr:row>
          <xdr:rowOff>107950</xdr:rowOff>
        </xdr:from>
        <xdr:to>
          <xdr:col>10</xdr:col>
          <xdr:colOff>31750</xdr:colOff>
          <xdr:row>177</xdr:row>
          <xdr:rowOff>412750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2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179</xdr:row>
          <xdr:rowOff>50800</xdr:rowOff>
        </xdr:from>
        <xdr:to>
          <xdr:col>9</xdr:col>
          <xdr:colOff>31750</xdr:colOff>
          <xdr:row>179</xdr:row>
          <xdr:rowOff>355600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179</xdr:row>
          <xdr:rowOff>50800</xdr:rowOff>
        </xdr:from>
        <xdr:to>
          <xdr:col>10</xdr:col>
          <xdr:colOff>19050</xdr:colOff>
          <xdr:row>179</xdr:row>
          <xdr:rowOff>355600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2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180</xdr:row>
          <xdr:rowOff>107950</xdr:rowOff>
        </xdr:from>
        <xdr:to>
          <xdr:col>9</xdr:col>
          <xdr:colOff>31750</xdr:colOff>
          <xdr:row>180</xdr:row>
          <xdr:rowOff>412750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2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180</xdr:row>
          <xdr:rowOff>107950</xdr:rowOff>
        </xdr:from>
        <xdr:to>
          <xdr:col>10</xdr:col>
          <xdr:colOff>31750</xdr:colOff>
          <xdr:row>180</xdr:row>
          <xdr:rowOff>412750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181</xdr:row>
          <xdr:rowOff>184150</xdr:rowOff>
        </xdr:from>
        <xdr:to>
          <xdr:col>9</xdr:col>
          <xdr:colOff>31750</xdr:colOff>
          <xdr:row>181</xdr:row>
          <xdr:rowOff>488950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2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181</xdr:row>
          <xdr:rowOff>184150</xdr:rowOff>
        </xdr:from>
        <xdr:to>
          <xdr:col>10</xdr:col>
          <xdr:colOff>12700</xdr:colOff>
          <xdr:row>181</xdr:row>
          <xdr:rowOff>488950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182</xdr:row>
          <xdr:rowOff>222250</xdr:rowOff>
        </xdr:from>
        <xdr:to>
          <xdr:col>9</xdr:col>
          <xdr:colOff>31750</xdr:colOff>
          <xdr:row>182</xdr:row>
          <xdr:rowOff>527050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182</xdr:row>
          <xdr:rowOff>222250</xdr:rowOff>
        </xdr:from>
        <xdr:to>
          <xdr:col>10</xdr:col>
          <xdr:colOff>38100</xdr:colOff>
          <xdr:row>182</xdr:row>
          <xdr:rowOff>527050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2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183</xdr:row>
          <xdr:rowOff>57150</xdr:rowOff>
        </xdr:from>
        <xdr:to>
          <xdr:col>9</xdr:col>
          <xdr:colOff>19050</xdr:colOff>
          <xdr:row>183</xdr:row>
          <xdr:rowOff>361950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2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183</xdr:row>
          <xdr:rowOff>50800</xdr:rowOff>
        </xdr:from>
        <xdr:to>
          <xdr:col>10</xdr:col>
          <xdr:colOff>31750</xdr:colOff>
          <xdr:row>183</xdr:row>
          <xdr:rowOff>355600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184</xdr:row>
          <xdr:rowOff>69850</xdr:rowOff>
        </xdr:from>
        <xdr:to>
          <xdr:col>9</xdr:col>
          <xdr:colOff>31750</xdr:colOff>
          <xdr:row>184</xdr:row>
          <xdr:rowOff>374650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184</xdr:row>
          <xdr:rowOff>69850</xdr:rowOff>
        </xdr:from>
        <xdr:to>
          <xdr:col>10</xdr:col>
          <xdr:colOff>31750</xdr:colOff>
          <xdr:row>184</xdr:row>
          <xdr:rowOff>374650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185</xdr:row>
          <xdr:rowOff>127000</xdr:rowOff>
        </xdr:from>
        <xdr:to>
          <xdr:col>9</xdr:col>
          <xdr:colOff>19050</xdr:colOff>
          <xdr:row>185</xdr:row>
          <xdr:rowOff>431800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2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185</xdr:row>
          <xdr:rowOff>146050</xdr:rowOff>
        </xdr:from>
        <xdr:to>
          <xdr:col>10</xdr:col>
          <xdr:colOff>19050</xdr:colOff>
          <xdr:row>185</xdr:row>
          <xdr:rowOff>450850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2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186</xdr:row>
          <xdr:rowOff>0</xdr:rowOff>
        </xdr:from>
        <xdr:to>
          <xdr:col>9</xdr:col>
          <xdr:colOff>31750</xdr:colOff>
          <xdr:row>187</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2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186</xdr:row>
          <xdr:rowOff>0</xdr:rowOff>
        </xdr:from>
        <xdr:to>
          <xdr:col>10</xdr:col>
          <xdr:colOff>19050</xdr:colOff>
          <xdr:row>187</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2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199</xdr:row>
          <xdr:rowOff>107950</xdr:rowOff>
        </xdr:from>
        <xdr:to>
          <xdr:col>9</xdr:col>
          <xdr:colOff>31750</xdr:colOff>
          <xdr:row>199</xdr:row>
          <xdr:rowOff>412750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199</xdr:row>
          <xdr:rowOff>107950</xdr:rowOff>
        </xdr:from>
        <xdr:to>
          <xdr:col>10</xdr:col>
          <xdr:colOff>31750</xdr:colOff>
          <xdr:row>199</xdr:row>
          <xdr:rowOff>412750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2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200</xdr:row>
          <xdr:rowOff>107950</xdr:rowOff>
        </xdr:from>
        <xdr:to>
          <xdr:col>9</xdr:col>
          <xdr:colOff>31750</xdr:colOff>
          <xdr:row>200</xdr:row>
          <xdr:rowOff>412750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200</xdr:row>
          <xdr:rowOff>107950</xdr:rowOff>
        </xdr:from>
        <xdr:to>
          <xdr:col>10</xdr:col>
          <xdr:colOff>31750</xdr:colOff>
          <xdr:row>200</xdr:row>
          <xdr:rowOff>412750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201</xdr:row>
          <xdr:rowOff>107950</xdr:rowOff>
        </xdr:from>
        <xdr:to>
          <xdr:col>9</xdr:col>
          <xdr:colOff>31750</xdr:colOff>
          <xdr:row>201</xdr:row>
          <xdr:rowOff>412750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2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201</xdr:row>
          <xdr:rowOff>107950</xdr:rowOff>
        </xdr:from>
        <xdr:to>
          <xdr:col>10</xdr:col>
          <xdr:colOff>31750</xdr:colOff>
          <xdr:row>201</xdr:row>
          <xdr:rowOff>412750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202</xdr:row>
          <xdr:rowOff>50800</xdr:rowOff>
        </xdr:from>
        <xdr:to>
          <xdr:col>9</xdr:col>
          <xdr:colOff>31750</xdr:colOff>
          <xdr:row>202</xdr:row>
          <xdr:rowOff>355600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202</xdr:row>
          <xdr:rowOff>57150</xdr:rowOff>
        </xdr:from>
        <xdr:to>
          <xdr:col>10</xdr:col>
          <xdr:colOff>19050</xdr:colOff>
          <xdr:row>202</xdr:row>
          <xdr:rowOff>361950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2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203</xdr:row>
          <xdr:rowOff>146050</xdr:rowOff>
        </xdr:from>
        <xdr:to>
          <xdr:col>9</xdr:col>
          <xdr:colOff>31750</xdr:colOff>
          <xdr:row>203</xdr:row>
          <xdr:rowOff>450850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2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203</xdr:row>
          <xdr:rowOff>146050</xdr:rowOff>
        </xdr:from>
        <xdr:to>
          <xdr:col>10</xdr:col>
          <xdr:colOff>31750</xdr:colOff>
          <xdr:row>203</xdr:row>
          <xdr:rowOff>450850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204</xdr:row>
          <xdr:rowOff>107950</xdr:rowOff>
        </xdr:from>
        <xdr:to>
          <xdr:col>9</xdr:col>
          <xdr:colOff>31750</xdr:colOff>
          <xdr:row>204</xdr:row>
          <xdr:rowOff>412750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204</xdr:row>
          <xdr:rowOff>107950</xdr:rowOff>
        </xdr:from>
        <xdr:to>
          <xdr:col>10</xdr:col>
          <xdr:colOff>31750</xdr:colOff>
          <xdr:row>204</xdr:row>
          <xdr:rowOff>412750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205</xdr:row>
          <xdr:rowOff>107950</xdr:rowOff>
        </xdr:from>
        <xdr:to>
          <xdr:col>9</xdr:col>
          <xdr:colOff>31750</xdr:colOff>
          <xdr:row>205</xdr:row>
          <xdr:rowOff>412750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2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205</xdr:row>
          <xdr:rowOff>107950</xdr:rowOff>
        </xdr:from>
        <xdr:to>
          <xdr:col>10</xdr:col>
          <xdr:colOff>31750</xdr:colOff>
          <xdr:row>205</xdr:row>
          <xdr:rowOff>412750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2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206</xdr:row>
          <xdr:rowOff>184150</xdr:rowOff>
        </xdr:from>
        <xdr:to>
          <xdr:col>9</xdr:col>
          <xdr:colOff>31750</xdr:colOff>
          <xdr:row>206</xdr:row>
          <xdr:rowOff>488950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2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206</xdr:row>
          <xdr:rowOff>184150</xdr:rowOff>
        </xdr:from>
        <xdr:to>
          <xdr:col>10</xdr:col>
          <xdr:colOff>31750</xdr:colOff>
          <xdr:row>206</xdr:row>
          <xdr:rowOff>488950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2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207</xdr:row>
          <xdr:rowOff>146050</xdr:rowOff>
        </xdr:from>
        <xdr:to>
          <xdr:col>9</xdr:col>
          <xdr:colOff>31750</xdr:colOff>
          <xdr:row>207</xdr:row>
          <xdr:rowOff>450850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207</xdr:row>
          <xdr:rowOff>152400</xdr:rowOff>
        </xdr:from>
        <xdr:to>
          <xdr:col>10</xdr:col>
          <xdr:colOff>38100</xdr:colOff>
          <xdr:row>207</xdr:row>
          <xdr:rowOff>457200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2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208</xdr:row>
          <xdr:rowOff>107950</xdr:rowOff>
        </xdr:from>
        <xdr:to>
          <xdr:col>9</xdr:col>
          <xdr:colOff>31750</xdr:colOff>
          <xdr:row>208</xdr:row>
          <xdr:rowOff>412750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2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208</xdr:row>
          <xdr:rowOff>107950</xdr:rowOff>
        </xdr:from>
        <xdr:to>
          <xdr:col>10</xdr:col>
          <xdr:colOff>31750</xdr:colOff>
          <xdr:row>208</xdr:row>
          <xdr:rowOff>412750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2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162</xdr:row>
          <xdr:rowOff>1238250</xdr:rowOff>
        </xdr:from>
        <xdr:to>
          <xdr:col>3</xdr:col>
          <xdr:colOff>25400</xdr:colOff>
          <xdr:row>162</xdr:row>
          <xdr:rowOff>1543050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163</xdr:row>
          <xdr:rowOff>190500</xdr:rowOff>
        </xdr:from>
        <xdr:to>
          <xdr:col>3</xdr:col>
          <xdr:colOff>38100</xdr:colOff>
          <xdr:row>163</xdr:row>
          <xdr:rowOff>495300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164</xdr:row>
          <xdr:rowOff>107950</xdr:rowOff>
        </xdr:from>
        <xdr:to>
          <xdr:col>3</xdr:col>
          <xdr:colOff>44450</xdr:colOff>
          <xdr:row>164</xdr:row>
          <xdr:rowOff>406400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165</xdr:row>
          <xdr:rowOff>69850</xdr:rowOff>
        </xdr:from>
        <xdr:to>
          <xdr:col>3</xdr:col>
          <xdr:colOff>44450</xdr:colOff>
          <xdr:row>165</xdr:row>
          <xdr:rowOff>368300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9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166</xdr:row>
          <xdr:rowOff>69850</xdr:rowOff>
        </xdr:from>
        <xdr:to>
          <xdr:col>3</xdr:col>
          <xdr:colOff>44450</xdr:colOff>
          <xdr:row>166</xdr:row>
          <xdr:rowOff>368300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9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166</xdr:row>
          <xdr:rowOff>450850</xdr:rowOff>
        </xdr:from>
        <xdr:to>
          <xdr:col>3</xdr:col>
          <xdr:colOff>44450</xdr:colOff>
          <xdr:row>168</xdr:row>
          <xdr:rowOff>44450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9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170</xdr:row>
          <xdr:rowOff>184150</xdr:rowOff>
        </xdr:from>
        <xdr:to>
          <xdr:col>3</xdr:col>
          <xdr:colOff>44450</xdr:colOff>
          <xdr:row>170</xdr:row>
          <xdr:rowOff>482600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9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171</xdr:row>
          <xdr:rowOff>203200</xdr:rowOff>
        </xdr:from>
        <xdr:to>
          <xdr:col>3</xdr:col>
          <xdr:colOff>38100</xdr:colOff>
          <xdr:row>171</xdr:row>
          <xdr:rowOff>501650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9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172</xdr:row>
          <xdr:rowOff>222250</xdr:rowOff>
        </xdr:from>
        <xdr:to>
          <xdr:col>3</xdr:col>
          <xdr:colOff>44450</xdr:colOff>
          <xdr:row>172</xdr:row>
          <xdr:rowOff>520700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9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169</xdr:row>
          <xdr:rowOff>31750</xdr:rowOff>
        </xdr:from>
        <xdr:to>
          <xdr:col>3</xdr:col>
          <xdr:colOff>38100</xdr:colOff>
          <xdr:row>169</xdr:row>
          <xdr:rowOff>330200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9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173</xdr:row>
          <xdr:rowOff>184150</xdr:rowOff>
        </xdr:from>
        <xdr:to>
          <xdr:col>2</xdr:col>
          <xdr:colOff>273050</xdr:colOff>
          <xdr:row>173</xdr:row>
          <xdr:rowOff>520700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9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174</xdr:row>
          <xdr:rowOff>184150</xdr:rowOff>
        </xdr:from>
        <xdr:to>
          <xdr:col>2</xdr:col>
          <xdr:colOff>273050</xdr:colOff>
          <xdr:row>174</xdr:row>
          <xdr:rowOff>520700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9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175</xdr:row>
          <xdr:rowOff>171450</xdr:rowOff>
        </xdr:from>
        <xdr:to>
          <xdr:col>2</xdr:col>
          <xdr:colOff>254000</xdr:colOff>
          <xdr:row>175</xdr:row>
          <xdr:rowOff>520700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9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176</xdr:row>
          <xdr:rowOff>165100</xdr:rowOff>
        </xdr:from>
        <xdr:to>
          <xdr:col>2</xdr:col>
          <xdr:colOff>254000</xdr:colOff>
          <xdr:row>176</xdr:row>
          <xdr:rowOff>514350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9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177</xdr:row>
          <xdr:rowOff>165100</xdr:rowOff>
        </xdr:from>
        <xdr:to>
          <xdr:col>2</xdr:col>
          <xdr:colOff>254000</xdr:colOff>
          <xdr:row>177</xdr:row>
          <xdr:rowOff>514350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9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xdr:row>
          <xdr:rowOff>171450</xdr:rowOff>
        </xdr:from>
        <xdr:to>
          <xdr:col>3</xdr:col>
          <xdr:colOff>19050</xdr:colOff>
          <xdr:row>3</xdr:row>
          <xdr:rowOff>476250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9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xdr:row>
          <xdr:rowOff>127000</xdr:rowOff>
        </xdr:from>
        <xdr:to>
          <xdr:col>3</xdr:col>
          <xdr:colOff>25400</xdr:colOff>
          <xdr:row>4</xdr:row>
          <xdr:rowOff>425450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9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xdr:row>
          <xdr:rowOff>146050</xdr:rowOff>
        </xdr:from>
        <xdr:to>
          <xdr:col>3</xdr:col>
          <xdr:colOff>19050</xdr:colOff>
          <xdr:row>5</xdr:row>
          <xdr:rowOff>444500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9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165100</xdr:rowOff>
        </xdr:from>
        <xdr:to>
          <xdr:col>3</xdr:col>
          <xdr:colOff>25400</xdr:colOff>
          <xdr:row>6</xdr:row>
          <xdr:rowOff>463550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9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127000</xdr:rowOff>
        </xdr:from>
        <xdr:to>
          <xdr:col>3</xdr:col>
          <xdr:colOff>25400</xdr:colOff>
          <xdr:row>7</xdr:row>
          <xdr:rowOff>425450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9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xdr:row>
          <xdr:rowOff>88900</xdr:rowOff>
        </xdr:from>
        <xdr:to>
          <xdr:col>3</xdr:col>
          <xdr:colOff>38100</xdr:colOff>
          <xdr:row>8</xdr:row>
          <xdr:rowOff>387350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9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114300</xdr:rowOff>
        </xdr:from>
        <xdr:to>
          <xdr:col>3</xdr:col>
          <xdr:colOff>25400</xdr:colOff>
          <xdr:row>9</xdr:row>
          <xdr:rowOff>419100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9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95250</xdr:rowOff>
        </xdr:from>
        <xdr:to>
          <xdr:col>3</xdr:col>
          <xdr:colOff>19050</xdr:colOff>
          <xdr:row>10</xdr:row>
          <xdr:rowOff>400050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9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247650</xdr:rowOff>
        </xdr:from>
        <xdr:to>
          <xdr:col>3</xdr:col>
          <xdr:colOff>25400</xdr:colOff>
          <xdr:row>11</xdr:row>
          <xdr:rowOff>552450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9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12</xdr:row>
          <xdr:rowOff>368300</xdr:rowOff>
        </xdr:from>
        <xdr:to>
          <xdr:col>3</xdr:col>
          <xdr:colOff>44450</xdr:colOff>
          <xdr:row>12</xdr:row>
          <xdr:rowOff>673100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9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247650</xdr:rowOff>
        </xdr:from>
        <xdr:to>
          <xdr:col>3</xdr:col>
          <xdr:colOff>25400</xdr:colOff>
          <xdr:row>13</xdr:row>
          <xdr:rowOff>552450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9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850900</xdr:rowOff>
        </xdr:from>
        <xdr:to>
          <xdr:col>3</xdr:col>
          <xdr:colOff>25400</xdr:colOff>
          <xdr:row>15</xdr:row>
          <xdr:rowOff>44450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9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190500</xdr:rowOff>
        </xdr:from>
        <xdr:to>
          <xdr:col>3</xdr:col>
          <xdr:colOff>25400</xdr:colOff>
          <xdr:row>16</xdr:row>
          <xdr:rowOff>25400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9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190500</xdr:rowOff>
        </xdr:from>
        <xdr:to>
          <xdr:col>3</xdr:col>
          <xdr:colOff>25400</xdr:colOff>
          <xdr:row>17</xdr:row>
          <xdr:rowOff>25400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9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190500</xdr:rowOff>
        </xdr:from>
        <xdr:to>
          <xdr:col>3</xdr:col>
          <xdr:colOff>25400</xdr:colOff>
          <xdr:row>18</xdr:row>
          <xdr:rowOff>25400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9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190500</xdr:rowOff>
        </xdr:from>
        <xdr:to>
          <xdr:col>3</xdr:col>
          <xdr:colOff>25400</xdr:colOff>
          <xdr:row>19</xdr:row>
          <xdr:rowOff>25400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9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190500</xdr:rowOff>
        </xdr:from>
        <xdr:to>
          <xdr:col>3</xdr:col>
          <xdr:colOff>25400</xdr:colOff>
          <xdr:row>20</xdr:row>
          <xdr:rowOff>25400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9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190500</xdr:rowOff>
        </xdr:from>
        <xdr:to>
          <xdr:col>3</xdr:col>
          <xdr:colOff>25400</xdr:colOff>
          <xdr:row>21</xdr:row>
          <xdr:rowOff>25400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9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190500</xdr:rowOff>
        </xdr:from>
        <xdr:to>
          <xdr:col>3</xdr:col>
          <xdr:colOff>25400</xdr:colOff>
          <xdr:row>22</xdr:row>
          <xdr:rowOff>25400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9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50800</xdr:rowOff>
        </xdr:from>
        <xdr:to>
          <xdr:col>3</xdr:col>
          <xdr:colOff>38100</xdr:colOff>
          <xdr:row>22</xdr:row>
          <xdr:rowOff>349250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9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23</xdr:row>
          <xdr:rowOff>12700</xdr:rowOff>
        </xdr:from>
        <xdr:to>
          <xdr:col>3</xdr:col>
          <xdr:colOff>25400</xdr:colOff>
          <xdr:row>24</xdr:row>
          <xdr:rowOff>25400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9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24</xdr:row>
          <xdr:rowOff>12700</xdr:rowOff>
        </xdr:from>
        <xdr:to>
          <xdr:col>3</xdr:col>
          <xdr:colOff>25400</xdr:colOff>
          <xdr:row>25</xdr:row>
          <xdr:rowOff>25400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9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24</xdr:row>
          <xdr:rowOff>266700</xdr:rowOff>
        </xdr:from>
        <xdr:to>
          <xdr:col>3</xdr:col>
          <xdr:colOff>25400</xdr:colOff>
          <xdr:row>26</xdr:row>
          <xdr:rowOff>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9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26</xdr:row>
          <xdr:rowOff>12700</xdr:rowOff>
        </xdr:from>
        <xdr:to>
          <xdr:col>3</xdr:col>
          <xdr:colOff>25400</xdr:colOff>
          <xdr:row>27</xdr:row>
          <xdr:rowOff>25400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9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50800</xdr:rowOff>
        </xdr:from>
        <xdr:to>
          <xdr:col>3</xdr:col>
          <xdr:colOff>25400</xdr:colOff>
          <xdr:row>27</xdr:row>
          <xdr:rowOff>349250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9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28</xdr:row>
          <xdr:rowOff>127000</xdr:rowOff>
        </xdr:from>
        <xdr:to>
          <xdr:col>3</xdr:col>
          <xdr:colOff>19050</xdr:colOff>
          <xdr:row>28</xdr:row>
          <xdr:rowOff>425450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9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127000</xdr:rowOff>
        </xdr:from>
        <xdr:to>
          <xdr:col>3</xdr:col>
          <xdr:colOff>6350</xdr:colOff>
          <xdr:row>29</xdr:row>
          <xdr:rowOff>425450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9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30</xdr:row>
          <xdr:rowOff>12700</xdr:rowOff>
        </xdr:from>
        <xdr:to>
          <xdr:col>3</xdr:col>
          <xdr:colOff>25400</xdr:colOff>
          <xdr:row>31</xdr:row>
          <xdr:rowOff>25400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9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107950</xdr:rowOff>
        </xdr:from>
        <xdr:to>
          <xdr:col>3</xdr:col>
          <xdr:colOff>25400</xdr:colOff>
          <xdr:row>31</xdr:row>
          <xdr:rowOff>406400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9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50800</xdr:rowOff>
        </xdr:from>
        <xdr:to>
          <xdr:col>3</xdr:col>
          <xdr:colOff>25400</xdr:colOff>
          <xdr:row>32</xdr:row>
          <xdr:rowOff>349250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9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33</xdr:row>
          <xdr:rowOff>133350</xdr:rowOff>
        </xdr:from>
        <xdr:to>
          <xdr:col>3</xdr:col>
          <xdr:colOff>25400</xdr:colOff>
          <xdr:row>33</xdr:row>
          <xdr:rowOff>438150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9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34</xdr:row>
          <xdr:rowOff>50800</xdr:rowOff>
        </xdr:from>
        <xdr:to>
          <xdr:col>3</xdr:col>
          <xdr:colOff>25400</xdr:colOff>
          <xdr:row>34</xdr:row>
          <xdr:rowOff>349250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9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35</xdr:row>
          <xdr:rowOff>50800</xdr:rowOff>
        </xdr:from>
        <xdr:to>
          <xdr:col>3</xdr:col>
          <xdr:colOff>25400</xdr:colOff>
          <xdr:row>35</xdr:row>
          <xdr:rowOff>349250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9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36</xdr:row>
          <xdr:rowOff>298450</xdr:rowOff>
        </xdr:from>
        <xdr:to>
          <xdr:col>3</xdr:col>
          <xdr:colOff>25400</xdr:colOff>
          <xdr:row>36</xdr:row>
          <xdr:rowOff>596900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9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37</xdr:row>
          <xdr:rowOff>228600</xdr:rowOff>
        </xdr:from>
        <xdr:to>
          <xdr:col>3</xdr:col>
          <xdr:colOff>25400</xdr:colOff>
          <xdr:row>37</xdr:row>
          <xdr:rowOff>533400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9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38</xdr:row>
          <xdr:rowOff>127000</xdr:rowOff>
        </xdr:from>
        <xdr:to>
          <xdr:col>3</xdr:col>
          <xdr:colOff>25400</xdr:colOff>
          <xdr:row>38</xdr:row>
          <xdr:rowOff>425450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9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39</xdr:row>
          <xdr:rowOff>50800</xdr:rowOff>
        </xdr:from>
        <xdr:to>
          <xdr:col>3</xdr:col>
          <xdr:colOff>19050</xdr:colOff>
          <xdr:row>39</xdr:row>
          <xdr:rowOff>349250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9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40</xdr:row>
          <xdr:rowOff>222250</xdr:rowOff>
        </xdr:from>
        <xdr:to>
          <xdr:col>3</xdr:col>
          <xdr:colOff>25400</xdr:colOff>
          <xdr:row>40</xdr:row>
          <xdr:rowOff>520700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9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50800</xdr:rowOff>
        </xdr:from>
        <xdr:to>
          <xdr:col>3</xdr:col>
          <xdr:colOff>25400</xdr:colOff>
          <xdr:row>41</xdr:row>
          <xdr:rowOff>349250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9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42</xdr:row>
          <xdr:rowOff>50800</xdr:rowOff>
        </xdr:from>
        <xdr:to>
          <xdr:col>3</xdr:col>
          <xdr:colOff>25400</xdr:colOff>
          <xdr:row>42</xdr:row>
          <xdr:rowOff>349250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9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43</xdr:row>
          <xdr:rowOff>50800</xdr:rowOff>
        </xdr:from>
        <xdr:to>
          <xdr:col>3</xdr:col>
          <xdr:colOff>19050</xdr:colOff>
          <xdr:row>43</xdr:row>
          <xdr:rowOff>349250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9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44</xdr:row>
          <xdr:rowOff>38100</xdr:rowOff>
        </xdr:from>
        <xdr:to>
          <xdr:col>3</xdr:col>
          <xdr:colOff>25400</xdr:colOff>
          <xdr:row>44</xdr:row>
          <xdr:rowOff>342900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9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45</xdr:row>
          <xdr:rowOff>50800</xdr:rowOff>
        </xdr:from>
        <xdr:to>
          <xdr:col>3</xdr:col>
          <xdr:colOff>25400</xdr:colOff>
          <xdr:row>45</xdr:row>
          <xdr:rowOff>349250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9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46</xdr:row>
          <xdr:rowOff>12700</xdr:rowOff>
        </xdr:from>
        <xdr:to>
          <xdr:col>3</xdr:col>
          <xdr:colOff>25400</xdr:colOff>
          <xdr:row>47</xdr:row>
          <xdr:rowOff>25400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9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47</xdr:row>
          <xdr:rowOff>285750</xdr:rowOff>
        </xdr:from>
        <xdr:to>
          <xdr:col>3</xdr:col>
          <xdr:colOff>19050</xdr:colOff>
          <xdr:row>47</xdr:row>
          <xdr:rowOff>590550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9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48</xdr:row>
          <xdr:rowOff>50800</xdr:rowOff>
        </xdr:from>
        <xdr:to>
          <xdr:col>3</xdr:col>
          <xdr:colOff>25400</xdr:colOff>
          <xdr:row>48</xdr:row>
          <xdr:rowOff>349250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9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xdr:row>
          <xdr:rowOff>127000</xdr:rowOff>
        </xdr:from>
        <xdr:to>
          <xdr:col>3</xdr:col>
          <xdr:colOff>25400</xdr:colOff>
          <xdr:row>49</xdr:row>
          <xdr:rowOff>425450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9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50</xdr:row>
          <xdr:rowOff>50800</xdr:rowOff>
        </xdr:from>
        <xdr:to>
          <xdr:col>3</xdr:col>
          <xdr:colOff>38100</xdr:colOff>
          <xdr:row>50</xdr:row>
          <xdr:rowOff>349250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9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228600</xdr:rowOff>
        </xdr:from>
        <xdr:to>
          <xdr:col>3</xdr:col>
          <xdr:colOff>25400</xdr:colOff>
          <xdr:row>51</xdr:row>
          <xdr:rowOff>533400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9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52</xdr:row>
          <xdr:rowOff>69850</xdr:rowOff>
        </xdr:from>
        <xdr:to>
          <xdr:col>3</xdr:col>
          <xdr:colOff>25400</xdr:colOff>
          <xdr:row>52</xdr:row>
          <xdr:rowOff>368300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9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53</xdr:row>
          <xdr:rowOff>127000</xdr:rowOff>
        </xdr:from>
        <xdr:to>
          <xdr:col>3</xdr:col>
          <xdr:colOff>25400</xdr:colOff>
          <xdr:row>53</xdr:row>
          <xdr:rowOff>425450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9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54</xdr:row>
          <xdr:rowOff>50800</xdr:rowOff>
        </xdr:from>
        <xdr:to>
          <xdr:col>3</xdr:col>
          <xdr:colOff>25400</xdr:colOff>
          <xdr:row>54</xdr:row>
          <xdr:rowOff>349250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9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55</xdr:row>
          <xdr:rowOff>12700</xdr:rowOff>
        </xdr:from>
        <xdr:to>
          <xdr:col>3</xdr:col>
          <xdr:colOff>25400</xdr:colOff>
          <xdr:row>56</xdr:row>
          <xdr:rowOff>25400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9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56</xdr:row>
          <xdr:rowOff>12700</xdr:rowOff>
        </xdr:from>
        <xdr:to>
          <xdr:col>3</xdr:col>
          <xdr:colOff>25400</xdr:colOff>
          <xdr:row>57</xdr:row>
          <xdr:rowOff>25400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9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57</xdr:row>
          <xdr:rowOff>127000</xdr:rowOff>
        </xdr:from>
        <xdr:to>
          <xdr:col>3</xdr:col>
          <xdr:colOff>38100</xdr:colOff>
          <xdr:row>57</xdr:row>
          <xdr:rowOff>425450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9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58</xdr:row>
          <xdr:rowOff>222250</xdr:rowOff>
        </xdr:from>
        <xdr:to>
          <xdr:col>3</xdr:col>
          <xdr:colOff>25400</xdr:colOff>
          <xdr:row>58</xdr:row>
          <xdr:rowOff>520700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9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59</xdr:row>
          <xdr:rowOff>127000</xdr:rowOff>
        </xdr:from>
        <xdr:to>
          <xdr:col>3</xdr:col>
          <xdr:colOff>25400</xdr:colOff>
          <xdr:row>59</xdr:row>
          <xdr:rowOff>425450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9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60</xdr:row>
          <xdr:rowOff>50800</xdr:rowOff>
        </xdr:from>
        <xdr:to>
          <xdr:col>3</xdr:col>
          <xdr:colOff>25400</xdr:colOff>
          <xdr:row>60</xdr:row>
          <xdr:rowOff>349250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9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61</xdr:row>
          <xdr:rowOff>133350</xdr:rowOff>
        </xdr:from>
        <xdr:to>
          <xdr:col>3</xdr:col>
          <xdr:colOff>19050</xdr:colOff>
          <xdr:row>61</xdr:row>
          <xdr:rowOff>438150</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9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61</xdr:row>
          <xdr:rowOff>565150</xdr:rowOff>
        </xdr:from>
        <xdr:to>
          <xdr:col>3</xdr:col>
          <xdr:colOff>38100</xdr:colOff>
          <xdr:row>63</xdr:row>
          <xdr:rowOff>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9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63</xdr:row>
          <xdr:rowOff>0</xdr:rowOff>
        </xdr:from>
        <xdr:to>
          <xdr:col>3</xdr:col>
          <xdr:colOff>38100</xdr:colOff>
          <xdr:row>64</xdr:row>
          <xdr:rowOff>19050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9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64</xdr:row>
          <xdr:rowOff>0</xdr:rowOff>
        </xdr:from>
        <xdr:to>
          <xdr:col>3</xdr:col>
          <xdr:colOff>25400</xdr:colOff>
          <xdr:row>65</xdr:row>
          <xdr:rowOff>19050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9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127000</xdr:rowOff>
        </xdr:from>
        <xdr:to>
          <xdr:col>3</xdr:col>
          <xdr:colOff>38100</xdr:colOff>
          <xdr:row>65</xdr:row>
          <xdr:rowOff>425450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9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66</xdr:row>
          <xdr:rowOff>222250</xdr:rowOff>
        </xdr:from>
        <xdr:to>
          <xdr:col>3</xdr:col>
          <xdr:colOff>25400</xdr:colOff>
          <xdr:row>66</xdr:row>
          <xdr:rowOff>520700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9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67</xdr:row>
          <xdr:rowOff>127000</xdr:rowOff>
        </xdr:from>
        <xdr:to>
          <xdr:col>3</xdr:col>
          <xdr:colOff>25400</xdr:colOff>
          <xdr:row>67</xdr:row>
          <xdr:rowOff>425450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9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68</xdr:row>
          <xdr:rowOff>50800</xdr:rowOff>
        </xdr:from>
        <xdr:to>
          <xdr:col>3</xdr:col>
          <xdr:colOff>25400</xdr:colOff>
          <xdr:row>68</xdr:row>
          <xdr:rowOff>349250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9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69</xdr:row>
          <xdr:rowOff>127000</xdr:rowOff>
        </xdr:from>
        <xdr:to>
          <xdr:col>3</xdr:col>
          <xdr:colOff>25400</xdr:colOff>
          <xdr:row>69</xdr:row>
          <xdr:rowOff>425450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9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70</xdr:row>
          <xdr:rowOff>0</xdr:rowOff>
        </xdr:from>
        <xdr:to>
          <xdr:col>3</xdr:col>
          <xdr:colOff>25400</xdr:colOff>
          <xdr:row>71</xdr:row>
          <xdr:rowOff>19050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9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71</xdr:row>
          <xdr:rowOff>0</xdr:rowOff>
        </xdr:from>
        <xdr:to>
          <xdr:col>3</xdr:col>
          <xdr:colOff>25400</xdr:colOff>
          <xdr:row>72</xdr:row>
          <xdr:rowOff>19050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9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72</xdr:row>
          <xdr:rowOff>12700</xdr:rowOff>
        </xdr:from>
        <xdr:to>
          <xdr:col>3</xdr:col>
          <xdr:colOff>25400</xdr:colOff>
          <xdr:row>72</xdr:row>
          <xdr:rowOff>311150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9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73</xdr:row>
          <xdr:rowOff>133350</xdr:rowOff>
        </xdr:from>
        <xdr:to>
          <xdr:col>3</xdr:col>
          <xdr:colOff>25400</xdr:colOff>
          <xdr:row>73</xdr:row>
          <xdr:rowOff>438150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9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73</xdr:row>
          <xdr:rowOff>552450</xdr:rowOff>
        </xdr:from>
        <xdr:to>
          <xdr:col>3</xdr:col>
          <xdr:colOff>25400</xdr:colOff>
          <xdr:row>75</xdr:row>
          <xdr:rowOff>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9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75</xdr:row>
          <xdr:rowOff>228600</xdr:rowOff>
        </xdr:from>
        <xdr:to>
          <xdr:col>3</xdr:col>
          <xdr:colOff>25400</xdr:colOff>
          <xdr:row>75</xdr:row>
          <xdr:rowOff>533400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9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76</xdr:row>
          <xdr:rowOff>107950</xdr:rowOff>
        </xdr:from>
        <xdr:to>
          <xdr:col>3</xdr:col>
          <xdr:colOff>25400</xdr:colOff>
          <xdr:row>76</xdr:row>
          <xdr:rowOff>406400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9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76</xdr:row>
          <xdr:rowOff>565150</xdr:rowOff>
        </xdr:from>
        <xdr:to>
          <xdr:col>3</xdr:col>
          <xdr:colOff>19050</xdr:colOff>
          <xdr:row>78</xdr:row>
          <xdr:rowOff>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9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78</xdr:row>
          <xdr:rowOff>228600</xdr:rowOff>
        </xdr:from>
        <xdr:to>
          <xdr:col>3</xdr:col>
          <xdr:colOff>25400</xdr:colOff>
          <xdr:row>78</xdr:row>
          <xdr:rowOff>533400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9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79</xdr:row>
          <xdr:rowOff>133350</xdr:rowOff>
        </xdr:from>
        <xdr:to>
          <xdr:col>3</xdr:col>
          <xdr:colOff>25400</xdr:colOff>
          <xdr:row>79</xdr:row>
          <xdr:rowOff>438150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9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80</xdr:row>
          <xdr:rowOff>38100</xdr:rowOff>
        </xdr:from>
        <xdr:to>
          <xdr:col>3</xdr:col>
          <xdr:colOff>25400</xdr:colOff>
          <xdr:row>80</xdr:row>
          <xdr:rowOff>342900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9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81</xdr:row>
          <xdr:rowOff>133350</xdr:rowOff>
        </xdr:from>
        <xdr:to>
          <xdr:col>3</xdr:col>
          <xdr:colOff>6350</xdr:colOff>
          <xdr:row>81</xdr:row>
          <xdr:rowOff>438150</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9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82</xdr:row>
          <xdr:rowOff>127000</xdr:rowOff>
        </xdr:from>
        <xdr:to>
          <xdr:col>3</xdr:col>
          <xdr:colOff>25400</xdr:colOff>
          <xdr:row>82</xdr:row>
          <xdr:rowOff>425450</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9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83</xdr:row>
          <xdr:rowOff>50800</xdr:rowOff>
        </xdr:from>
        <xdr:to>
          <xdr:col>3</xdr:col>
          <xdr:colOff>19050</xdr:colOff>
          <xdr:row>83</xdr:row>
          <xdr:rowOff>349250</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9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83</xdr:row>
          <xdr:rowOff>374650</xdr:rowOff>
        </xdr:from>
        <xdr:to>
          <xdr:col>3</xdr:col>
          <xdr:colOff>25400</xdr:colOff>
          <xdr:row>85</xdr:row>
          <xdr:rowOff>0</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9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85</xdr:row>
          <xdr:rowOff>0</xdr:rowOff>
        </xdr:from>
        <xdr:to>
          <xdr:col>3</xdr:col>
          <xdr:colOff>25400</xdr:colOff>
          <xdr:row>86</xdr:row>
          <xdr:rowOff>19050</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9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86</xdr:row>
          <xdr:rowOff>0</xdr:rowOff>
        </xdr:from>
        <xdr:to>
          <xdr:col>3</xdr:col>
          <xdr:colOff>38100</xdr:colOff>
          <xdr:row>87</xdr:row>
          <xdr:rowOff>19050</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9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87</xdr:row>
          <xdr:rowOff>488950</xdr:rowOff>
        </xdr:from>
        <xdr:to>
          <xdr:col>3</xdr:col>
          <xdr:colOff>38100</xdr:colOff>
          <xdr:row>87</xdr:row>
          <xdr:rowOff>787400</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9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88</xdr:row>
          <xdr:rowOff>38100</xdr:rowOff>
        </xdr:from>
        <xdr:to>
          <xdr:col>3</xdr:col>
          <xdr:colOff>38100</xdr:colOff>
          <xdr:row>88</xdr:row>
          <xdr:rowOff>342900</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9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89</xdr:row>
          <xdr:rowOff>31750</xdr:rowOff>
        </xdr:from>
        <xdr:to>
          <xdr:col>3</xdr:col>
          <xdr:colOff>25400</xdr:colOff>
          <xdr:row>89</xdr:row>
          <xdr:rowOff>330200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9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90</xdr:row>
          <xdr:rowOff>127000</xdr:rowOff>
        </xdr:from>
        <xdr:to>
          <xdr:col>3</xdr:col>
          <xdr:colOff>25400</xdr:colOff>
          <xdr:row>90</xdr:row>
          <xdr:rowOff>425450</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9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91</xdr:row>
          <xdr:rowOff>38100</xdr:rowOff>
        </xdr:from>
        <xdr:to>
          <xdr:col>3</xdr:col>
          <xdr:colOff>25400</xdr:colOff>
          <xdr:row>91</xdr:row>
          <xdr:rowOff>342900</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9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92</xdr:row>
          <xdr:rowOff>127000</xdr:rowOff>
        </xdr:from>
        <xdr:to>
          <xdr:col>3</xdr:col>
          <xdr:colOff>25400</xdr:colOff>
          <xdr:row>92</xdr:row>
          <xdr:rowOff>425450</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9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93</xdr:row>
          <xdr:rowOff>76200</xdr:rowOff>
        </xdr:from>
        <xdr:to>
          <xdr:col>3</xdr:col>
          <xdr:colOff>25400</xdr:colOff>
          <xdr:row>93</xdr:row>
          <xdr:rowOff>381000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9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93</xdr:row>
          <xdr:rowOff>476250</xdr:rowOff>
        </xdr:from>
        <xdr:to>
          <xdr:col>3</xdr:col>
          <xdr:colOff>25400</xdr:colOff>
          <xdr:row>95</xdr:row>
          <xdr:rowOff>6350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9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95</xdr:row>
          <xdr:rowOff>431800</xdr:rowOff>
        </xdr:from>
        <xdr:to>
          <xdr:col>3</xdr:col>
          <xdr:colOff>6350</xdr:colOff>
          <xdr:row>95</xdr:row>
          <xdr:rowOff>730250</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9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95</xdr:row>
          <xdr:rowOff>1212850</xdr:rowOff>
        </xdr:from>
        <xdr:to>
          <xdr:col>3</xdr:col>
          <xdr:colOff>25400</xdr:colOff>
          <xdr:row>97</xdr:row>
          <xdr:rowOff>25400</xdr:rowOff>
        </xdr:to>
        <xdr:sp macro="" textlink="">
          <xdr:nvSpPr>
            <xdr:cNvPr id="13462" name="Check Box 150" hidden="1">
              <a:extLst>
                <a:ext uri="{63B3BB69-23CF-44E3-9099-C40C66FF867C}">
                  <a14:compatExt spid="_x0000_s13462"/>
                </a:ext>
                <a:ext uri="{FF2B5EF4-FFF2-40B4-BE49-F238E27FC236}">
                  <a16:creationId xmlns:a16="http://schemas.microsoft.com/office/drawing/2014/main" id="{00000000-0008-0000-09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96</xdr:row>
          <xdr:rowOff>228600</xdr:rowOff>
        </xdr:from>
        <xdr:to>
          <xdr:col>3</xdr:col>
          <xdr:colOff>25400</xdr:colOff>
          <xdr:row>98</xdr:row>
          <xdr:rowOff>38100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9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97</xdr:row>
          <xdr:rowOff>241300</xdr:rowOff>
        </xdr:from>
        <xdr:to>
          <xdr:col>3</xdr:col>
          <xdr:colOff>19050</xdr:colOff>
          <xdr:row>99</xdr:row>
          <xdr:rowOff>44450</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9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98</xdr:row>
          <xdr:rowOff>241300</xdr:rowOff>
        </xdr:from>
        <xdr:to>
          <xdr:col>3</xdr:col>
          <xdr:colOff>25400</xdr:colOff>
          <xdr:row>100</xdr:row>
          <xdr:rowOff>44450</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9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100</xdr:row>
          <xdr:rowOff>50800</xdr:rowOff>
        </xdr:from>
        <xdr:to>
          <xdr:col>3</xdr:col>
          <xdr:colOff>25400</xdr:colOff>
          <xdr:row>100</xdr:row>
          <xdr:rowOff>349250</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9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101</xdr:row>
          <xdr:rowOff>298450</xdr:rowOff>
        </xdr:from>
        <xdr:to>
          <xdr:col>3</xdr:col>
          <xdr:colOff>25400</xdr:colOff>
          <xdr:row>101</xdr:row>
          <xdr:rowOff>596900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9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102</xdr:row>
          <xdr:rowOff>127000</xdr:rowOff>
        </xdr:from>
        <xdr:to>
          <xdr:col>3</xdr:col>
          <xdr:colOff>25400</xdr:colOff>
          <xdr:row>102</xdr:row>
          <xdr:rowOff>425450</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9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103</xdr:row>
          <xdr:rowOff>31750</xdr:rowOff>
        </xdr:from>
        <xdr:to>
          <xdr:col>3</xdr:col>
          <xdr:colOff>25400</xdr:colOff>
          <xdr:row>103</xdr:row>
          <xdr:rowOff>330200</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9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103</xdr:row>
          <xdr:rowOff>355600</xdr:rowOff>
        </xdr:from>
        <xdr:to>
          <xdr:col>3</xdr:col>
          <xdr:colOff>25400</xdr:colOff>
          <xdr:row>105</xdr:row>
          <xdr:rowOff>38100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9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104</xdr:row>
          <xdr:rowOff>203200</xdr:rowOff>
        </xdr:from>
        <xdr:to>
          <xdr:col>3</xdr:col>
          <xdr:colOff>25400</xdr:colOff>
          <xdr:row>106</xdr:row>
          <xdr:rowOff>44450</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9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106</xdr:row>
          <xdr:rowOff>317500</xdr:rowOff>
        </xdr:from>
        <xdr:to>
          <xdr:col>3</xdr:col>
          <xdr:colOff>25400</xdr:colOff>
          <xdr:row>106</xdr:row>
          <xdr:rowOff>615950</xdr:rowOff>
        </xdr:to>
        <xdr:sp macro="" textlink="">
          <xdr:nvSpPr>
            <xdr:cNvPr id="13473" name="Check Box 161" hidden="1">
              <a:extLst>
                <a:ext uri="{63B3BB69-23CF-44E3-9099-C40C66FF867C}">
                  <a14:compatExt spid="_x0000_s13473"/>
                </a:ext>
                <a:ext uri="{FF2B5EF4-FFF2-40B4-BE49-F238E27FC236}">
                  <a16:creationId xmlns:a16="http://schemas.microsoft.com/office/drawing/2014/main" id="{00000000-0008-0000-0900-0000A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107</xdr:row>
          <xdr:rowOff>38100</xdr:rowOff>
        </xdr:from>
        <xdr:to>
          <xdr:col>3</xdr:col>
          <xdr:colOff>25400</xdr:colOff>
          <xdr:row>107</xdr:row>
          <xdr:rowOff>342900</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9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108</xdr:row>
          <xdr:rowOff>584200</xdr:rowOff>
        </xdr:from>
        <xdr:to>
          <xdr:col>3</xdr:col>
          <xdr:colOff>25400</xdr:colOff>
          <xdr:row>108</xdr:row>
          <xdr:rowOff>882650</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9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109</xdr:row>
          <xdr:rowOff>31750</xdr:rowOff>
        </xdr:from>
        <xdr:to>
          <xdr:col>3</xdr:col>
          <xdr:colOff>25400</xdr:colOff>
          <xdr:row>109</xdr:row>
          <xdr:rowOff>330200</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9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110</xdr:row>
          <xdr:rowOff>0</xdr:rowOff>
        </xdr:from>
        <xdr:to>
          <xdr:col>3</xdr:col>
          <xdr:colOff>19050</xdr:colOff>
          <xdr:row>111</xdr:row>
          <xdr:rowOff>19050</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9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111</xdr:row>
          <xdr:rowOff>127000</xdr:rowOff>
        </xdr:from>
        <xdr:to>
          <xdr:col>3</xdr:col>
          <xdr:colOff>25400</xdr:colOff>
          <xdr:row>111</xdr:row>
          <xdr:rowOff>425450</xdr:rowOff>
        </xdr:to>
        <xdr:sp macro="" textlink="">
          <xdr:nvSpPr>
            <xdr:cNvPr id="13478" name="Check Box 166" hidden="1">
              <a:extLst>
                <a:ext uri="{63B3BB69-23CF-44E3-9099-C40C66FF867C}">
                  <a14:compatExt spid="_x0000_s13478"/>
                </a:ext>
                <a:ext uri="{FF2B5EF4-FFF2-40B4-BE49-F238E27FC236}">
                  <a16:creationId xmlns:a16="http://schemas.microsoft.com/office/drawing/2014/main" id="{00000000-0008-0000-09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112</xdr:row>
          <xdr:rowOff>127000</xdr:rowOff>
        </xdr:from>
        <xdr:to>
          <xdr:col>3</xdr:col>
          <xdr:colOff>25400</xdr:colOff>
          <xdr:row>112</xdr:row>
          <xdr:rowOff>425450</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9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113</xdr:row>
          <xdr:rowOff>0</xdr:rowOff>
        </xdr:from>
        <xdr:to>
          <xdr:col>3</xdr:col>
          <xdr:colOff>25400</xdr:colOff>
          <xdr:row>114</xdr:row>
          <xdr:rowOff>19050</xdr:rowOff>
        </xdr:to>
        <xdr:sp macro="" textlink="">
          <xdr:nvSpPr>
            <xdr:cNvPr id="13480" name="Check Box 168" hidden="1">
              <a:extLst>
                <a:ext uri="{63B3BB69-23CF-44E3-9099-C40C66FF867C}">
                  <a14:compatExt spid="_x0000_s13480"/>
                </a:ext>
                <a:ext uri="{FF2B5EF4-FFF2-40B4-BE49-F238E27FC236}">
                  <a16:creationId xmlns:a16="http://schemas.microsoft.com/office/drawing/2014/main" id="{00000000-0008-0000-09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114</xdr:row>
          <xdr:rowOff>69850</xdr:rowOff>
        </xdr:from>
        <xdr:to>
          <xdr:col>3</xdr:col>
          <xdr:colOff>25400</xdr:colOff>
          <xdr:row>114</xdr:row>
          <xdr:rowOff>349250</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9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115</xdr:row>
          <xdr:rowOff>298450</xdr:rowOff>
        </xdr:from>
        <xdr:to>
          <xdr:col>3</xdr:col>
          <xdr:colOff>25400</xdr:colOff>
          <xdr:row>115</xdr:row>
          <xdr:rowOff>596900</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9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116</xdr:row>
          <xdr:rowOff>50800</xdr:rowOff>
        </xdr:from>
        <xdr:to>
          <xdr:col>3</xdr:col>
          <xdr:colOff>19050</xdr:colOff>
          <xdr:row>116</xdr:row>
          <xdr:rowOff>349250</xdr:rowOff>
        </xdr:to>
        <xdr:sp macro="" textlink="">
          <xdr:nvSpPr>
            <xdr:cNvPr id="13483" name="Check Box 171" hidden="1">
              <a:extLst>
                <a:ext uri="{63B3BB69-23CF-44E3-9099-C40C66FF867C}">
                  <a14:compatExt spid="_x0000_s13483"/>
                </a:ext>
                <a:ext uri="{FF2B5EF4-FFF2-40B4-BE49-F238E27FC236}">
                  <a16:creationId xmlns:a16="http://schemas.microsoft.com/office/drawing/2014/main" id="{00000000-0008-0000-09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116</xdr:row>
          <xdr:rowOff>374650</xdr:rowOff>
        </xdr:from>
        <xdr:to>
          <xdr:col>3</xdr:col>
          <xdr:colOff>25400</xdr:colOff>
          <xdr:row>118</xdr:row>
          <xdr:rowOff>6350</xdr:rowOff>
        </xdr:to>
        <xdr:sp macro="" textlink="">
          <xdr:nvSpPr>
            <xdr:cNvPr id="13484" name="Check Box 172" hidden="1">
              <a:extLst>
                <a:ext uri="{63B3BB69-23CF-44E3-9099-C40C66FF867C}">
                  <a14:compatExt spid="_x0000_s13484"/>
                </a:ext>
                <a:ext uri="{FF2B5EF4-FFF2-40B4-BE49-F238E27FC236}">
                  <a16:creationId xmlns:a16="http://schemas.microsoft.com/office/drawing/2014/main" id="{00000000-0008-0000-09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118</xdr:row>
          <xdr:rowOff>127000</xdr:rowOff>
        </xdr:from>
        <xdr:to>
          <xdr:col>3</xdr:col>
          <xdr:colOff>25400</xdr:colOff>
          <xdr:row>118</xdr:row>
          <xdr:rowOff>425450</xdr:rowOff>
        </xdr:to>
        <xdr:sp macro="" textlink="">
          <xdr:nvSpPr>
            <xdr:cNvPr id="13486" name="Check Box 174" hidden="1">
              <a:extLst>
                <a:ext uri="{63B3BB69-23CF-44E3-9099-C40C66FF867C}">
                  <a14:compatExt spid="_x0000_s13486"/>
                </a:ext>
                <a:ext uri="{FF2B5EF4-FFF2-40B4-BE49-F238E27FC236}">
                  <a16:creationId xmlns:a16="http://schemas.microsoft.com/office/drawing/2014/main" id="{00000000-0008-0000-09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119</xdr:row>
          <xdr:rowOff>127000</xdr:rowOff>
        </xdr:from>
        <xdr:to>
          <xdr:col>3</xdr:col>
          <xdr:colOff>25400</xdr:colOff>
          <xdr:row>119</xdr:row>
          <xdr:rowOff>425450</xdr:rowOff>
        </xdr:to>
        <xdr:sp macro="" textlink="">
          <xdr:nvSpPr>
            <xdr:cNvPr id="13487" name="Check Box 175" hidden="1">
              <a:extLst>
                <a:ext uri="{63B3BB69-23CF-44E3-9099-C40C66FF867C}">
                  <a14:compatExt spid="_x0000_s13487"/>
                </a:ext>
                <a:ext uri="{FF2B5EF4-FFF2-40B4-BE49-F238E27FC236}">
                  <a16:creationId xmlns:a16="http://schemas.microsoft.com/office/drawing/2014/main" id="{00000000-0008-0000-0900-0000A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119</xdr:row>
          <xdr:rowOff>565150</xdr:rowOff>
        </xdr:from>
        <xdr:to>
          <xdr:col>3</xdr:col>
          <xdr:colOff>25400</xdr:colOff>
          <xdr:row>121</xdr:row>
          <xdr:rowOff>6350</xdr:rowOff>
        </xdr:to>
        <xdr:sp macro="" textlink="">
          <xdr:nvSpPr>
            <xdr:cNvPr id="13489" name="Check Box 177" hidden="1">
              <a:extLst>
                <a:ext uri="{63B3BB69-23CF-44E3-9099-C40C66FF867C}">
                  <a14:compatExt spid="_x0000_s13489"/>
                </a:ext>
                <a:ext uri="{FF2B5EF4-FFF2-40B4-BE49-F238E27FC236}">
                  <a16:creationId xmlns:a16="http://schemas.microsoft.com/office/drawing/2014/main" id="{00000000-0008-0000-0900-0000B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121</xdr:row>
          <xdr:rowOff>88900</xdr:rowOff>
        </xdr:from>
        <xdr:to>
          <xdr:col>3</xdr:col>
          <xdr:colOff>25400</xdr:colOff>
          <xdr:row>121</xdr:row>
          <xdr:rowOff>368300</xdr:rowOff>
        </xdr:to>
        <xdr:sp macro="" textlink="">
          <xdr:nvSpPr>
            <xdr:cNvPr id="13490" name="Check Box 178" hidden="1">
              <a:extLst>
                <a:ext uri="{63B3BB69-23CF-44E3-9099-C40C66FF867C}">
                  <a14:compatExt spid="_x0000_s13490"/>
                </a:ext>
                <a:ext uri="{FF2B5EF4-FFF2-40B4-BE49-F238E27FC236}">
                  <a16:creationId xmlns:a16="http://schemas.microsoft.com/office/drawing/2014/main" id="{00000000-0008-0000-09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122</xdr:row>
          <xdr:rowOff>552450</xdr:rowOff>
        </xdr:from>
        <xdr:to>
          <xdr:col>3</xdr:col>
          <xdr:colOff>25400</xdr:colOff>
          <xdr:row>122</xdr:row>
          <xdr:rowOff>857250</xdr:rowOff>
        </xdr:to>
        <xdr:sp macro="" textlink="">
          <xdr:nvSpPr>
            <xdr:cNvPr id="13491" name="Check Box 179" hidden="1">
              <a:extLst>
                <a:ext uri="{63B3BB69-23CF-44E3-9099-C40C66FF867C}">
                  <a14:compatExt spid="_x0000_s13491"/>
                </a:ext>
                <a:ext uri="{FF2B5EF4-FFF2-40B4-BE49-F238E27FC236}">
                  <a16:creationId xmlns:a16="http://schemas.microsoft.com/office/drawing/2014/main" id="{00000000-0008-0000-0900-0000B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123</xdr:row>
          <xdr:rowOff>57150</xdr:rowOff>
        </xdr:from>
        <xdr:to>
          <xdr:col>3</xdr:col>
          <xdr:colOff>19050</xdr:colOff>
          <xdr:row>123</xdr:row>
          <xdr:rowOff>361950</xdr:rowOff>
        </xdr:to>
        <xdr:sp macro="" textlink="">
          <xdr:nvSpPr>
            <xdr:cNvPr id="13492" name="Check Box 180" hidden="1">
              <a:extLst>
                <a:ext uri="{63B3BB69-23CF-44E3-9099-C40C66FF867C}">
                  <a14:compatExt spid="_x0000_s13492"/>
                </a:ext>
                <a:ext uri="{FF2B5EF4-FFF2-40B4-BE49-F238E27FC236}">
                  <a16:creationId xmlns:a16="http://schemas.microsoft.com/office/drawing/2014/main" id="{00000000-0008-0000-0900-0000B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123</xdr:row>
          <xdr:rowOff>374650</xdr:rowOff>
        </xdr:from>
        <xdr:to>
          <xdr:col>3</xdr:col>
          <xdr:colOff>25400</xdr:colOff>
          <xdr:row>125</xdr:row>
          <xdr:rowOff>6350</xdr:rowOff>
        </xdr:to>
        <xdr:sp macro="" textlink="">
          <xdr:nvSpPr>
            <xdr:cNvPr id="13493" name="Check Box 181" hidden="1">
              <a:extLst>
                <a:ext uri="{63B3BB69-23CF-44E3-9099-C40C66FF867C}">
                  <a14:compatExt spid="_x0000_s13493"/>
                </a:ext>
                <a:ext uri="{FF2B5EF4-FFF2-40B4-BE49-F238E27FC236}">
                  <a16:creationId xmlns:a16="http://schemas.microsoft.com/office/drawing/2014/main" id="{00000000-0008-0000-0900-0000B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125</xdr:row>
          <xdr:rowOff>127000</xdr:rowOff>
        </xdr:from>
        <xdr:to>
          <xdr:col>3</xdr:col>
          <xdr:colOff>25400</xdr:colOff>
          <xdr:row>125</xdr:row>
          <xdr:rowOff>425450</xdr:rowOff>
        </xdr:to>
        <xdr:sp macro="" textlink="">
          <xdr:nvSpPr>
            <xdr:cNvPr id="13494" name="Check Box 182" hidden="1">
              <a:extLst>
                <a:ext uri="{63B3BB69-23CF-44E3-9099-C40C66FF867C}">
                  <a14:compatExt spid="_x0000_s13494"/>
                </a:ext>
                <a:ext uri="{FF2B5EF4-FFF2-40B4-BE49-F238E27FC236}">
                  <a16:creationId xmlns:a16="http://schemas.microsoft.com/office/drawing/2014/main" id="{00000000-0008-0000-0900-0000B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126</xdr:row>
          <xdr:rowOff>127000</xdr:rowOff>
        </xdr:from>
        <xdr:to>
          <xdr:col>3</xdr:col>
          <xdr:colOff>25400</xdr:colOff>
          <xdr:row>126</xdr:row>
          <xdr:rowOff>425450</xdr:rowOff>
        </xdr:to>
        <xdr:sp macro="" textlink="">
          <xdr:nvSpPr>
            <xdr:cNvPr id="13495" name="Check Box 183" hidden="1">
              <a:extLst>
                <a:ext uri="{63B3BB69-23CF-44E3-9099-C40C66FF867C}">
                  <a14:compatExt spid="_x0000_s13495"/>
                </a:ext>
                <a:ext uri="{FF2B5EF4-FFF2-40B4-BE49-F238E27FC236}">
                  <a16:creationId xmlns:a16="http://schemas.microsoft.com/office/drawing/2014/main" id="{00000000-0008-0000-0900-0000B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127</xdr:row>
          <xdr:rowOff>0</xdr:rowOff>
        </xdr:from>
        <xdr:to>
          <xdr:col>3</xdr:col>
          <xdr:colOff>25400</xdr:colOff>
          <xdr:row>128</xdr:row>
          <xdr:rowOff>19050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9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128</xdr:row>
          <xdr:rowOff>69850</xdr:rowOff>
        </xdr:from>
        <xdr:to>
          <xdr:col>3</xdr:col>
          <xdr:colOff>38100</xdr:colOff>
          <xdr:row>128</xdr:row>
          <xdr:rowOff>368300</xdr:rowOff>
        </xdr:to>
        <xdr:sp macro="" textlink="">
          <xdr:nvSpPr>
            <xdr:cNvPr id="13497" name="Check Box 185" hidden="1">
              <a:extLst>
                <a:ext uri="{63B3BB69-23CF-44E3-9099-C40C66FF867C}">
                  <a14:compatExt spid="_x0000_s13497"/>
                </a:ext>
                <a:ext uri="{FF2B5EF4-FFF2-40B4-BE49-F238E27FC236}">
                  <a16:creationId xmlns:a16="http://schemas.microsoft.com/office/drawing/2014/main" id="{00000000-0008-0000-0900-0000B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129</xdr:row>
          <xdr:rowOff>0</xdr:rowOff>
        </xdr:from>
        <xdr:to>
          <xdr:col>3</xdr:col>
          <xdr:colOff>38100</xdr:colOff>
          <xdr:row>130</xdr:row>
          <xdr:rowOff>25400</xdr:rowOff>
        </xdr:to>
        <xdr:sp macro="" textlink="">
          <xdr:nvSpPr>
            <xdr:cNvPr id="13498" name="Check Box 186" hidden="1">
              <a:extLst>
                <a:ext uri="{63B3BB69-23CF-44E3-9099-C40C66FF867C}">
                  <a14:compatExt spid="_x0000_s13498"/>
                </a:ext>
                <a:ext uri="{FF2B5EF4-FFF2-40B4-BE49-F238E27FC236}">
                  <a16:creationId xmlns:a16="http://schemas.microsoft.com/office/drawing/2014/main" id="{00000000-0008-0000-0900-0000B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130</xdr:row>
          <xdr:rowOff>457200</xdr:rowOff>
        </xdr:from>
        <xdr:to>
          <xdr:col>3</xdr:col>
          <xdr:colOff>19050</xdr:colOff>
          <xdr:row>130</xdr:row>
          <xdr:rowOff>762000</xdr:rowOff>
        </xdr:to>
        <xdr:sp macro="" textlink="">
          <xdr:nvSpPr>
            <xdr:cNvPr id="13499" name="Check Box 187" hidden="1">
              <a:extLst>
                <a:ext uri="{63B3BB69-23CF-44E3-9099-C40C66FF867C}">
                  <a14:compatExt spid="_x0000_s13499"/>
                </a:ext>
                <a:ext uri="{FF2B5EF4-FFF2-40B4-BE49-F238E27FC236}">
                  <a16:creationId xmlns:a16="http://schemas.microsoft.com/office/drawing/2014/main" id="{00000000-0008-0000-0900-0000B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131</xdr:row>
          <xdr:rowOff>298450</xdr:rowOff>
        </xdr:from>
        <xdr:to>
          <xdr:col>3</xdr:col>
          <xdr:colOff>25400</xdr:colOff>
          <xdr:row>131</xdr:row>
          <xdr:rowOff>596900</xdr:rowOff>
        </xdr:to>
        <xdr:sp macro="" textlink="">
          <xdr:nvSpPr>
            <xdr:cNvPr id="13501" name="Check Box 189" hidden="1">
              <a:extLst>
                <a:ext uri="{63B3BB69-23CF-44E3-9099-C40C66FF867C}">
                  <a14:compatExt spid="_x0000_s13501"/>
                </a:ext>
                <a:ext uri="{FF2B5EF4-FFF2-40B4-BE49-F238E27FC236}">
                  <a16:creationId xmlns:a16="http://schemas.microsoft.com/office/drawing/2014/main" id="{00000000-0008-0000-0900-0000B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132</xdr:row>
          <xdr:rowOff>38100</xdr:rowOff>
        </xdr:from>
        <xdr:to>
          <xdr:col>3</xdr:col>
          <xdr:colOff>25400</xdr:colOff>
          <xdr:row>132</xdr:row>
          <xdr:rowOff>342900</xdr:rowOff>
        </xdr:to>
        <xdr:sp macro="" textlink="">
          <xdr:nvSpPr>
            <xdr:cNvPr id="13502" name="Check Box 190" hidden="1">
              <a:extLst>
                <a:ext uri="{63B3BB69-23CF-44E3-9099-C40C66FF867C}">
                  <a14:compatExt spid="_x0000_s13502"/>
                </a:ext>
                <a:ext uri="{FF2B5EF4-FFF2-40B4-BE49-F238E27FC236}">
                  <a16:creationId xmlns:a16="http://schemas.microsoft.com/office/drawing/2014/main" id="{00000000-0008-0000-0900-0000B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133</xdr:row>
          <xdr:rowOff>127000</xdr:rowOff>
        </xdr:from>
        <xdr:to>
          <xdr:col>3</xdr:col>
          <xdr:colOff>25400</xdr:colOff>
          <xdr:row>133</xdr:row>
          <xdr:rowOff>425450</xdr:rowOff>
        </xdr:to>
        <xdr:sp macro="" textlink="">
          <xdr:nvSpPr>
            <xdr:cNvPr id="13503" name="Check Box 191" hidden="1">
              <a:extLst>
                <a:ext uri="{63B3BB69-23CF-44E3-9099-C40C66FF867C}">
                  <a14:compatExt spid="_x0000_s13503"/>
                </a:ext>
                <a:ext uri="{FF2B5EF4-FFF2-40B4-BE49-F238E27FC236}">
                  <a16:creationId xmlns:a16="http://schemas.microsoft.com/office/drawing/2014/main" id="{00000000-0008-0000-0900-0000B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134</xdr:row>
          <xdr:rowOff>50800</xdr:rowOff>
        </xdr:from>
        <xdr:to>
          <xdr:col>3</xdr:col>
          <xdr:colOff>25400</xdr:colOff>
          <xdr:row>134</xdr:row>
          <xdr:rowOff>349250</xdr:rowOff>
        </xdr:to>
        <xdr:sp macro="" textlink="">
          <xdr:nvSpPr>
            <xdr:cNvPr id="13504" name="Check Box 192" hidden="1">
              <a:extLst>
                <a:ext uri="{63B3BB69-23CF-44E3-9099-C40C66FF867C}">
                  <a14:compatExt spid="_x0000_s13504"/>
                </a:ext>
                <a:ext uri="{FF2B5EF4-FFF2-40B4-BE49-F238E27FC236}">
                  <a16:creationId xmlns:a16="http://schemas.microsoft.com/office/drawing/2014/main" id="{00000000-0008-0000-0900-0000C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135</xdr:row>
          <xdr:rowOff>127000</xdr:rowOff>
        </xdr:from>
        <xdr:to>
          <xdr:col>3</xdr:col>
          <xdr:colOff>25400</xdr:colOff>
          <xdr:row>135</xdr:row>
          <xdr:rowOff>425450</xdr:rowOff>
        </xdr:to>
        <xdr:sp macro="" textlink="">
          <xdr:nvSpPr>
            <xdr:cNvPr id="13505" name="Check Box 193" hidden="1">
              <a:extLst>
                <a:ext uri="{63B3BB69-23CF-44E3-9099-C40C66FF867C}">
                  <a14:compatExt spid="_x0000_s13505"/>
                </a:ext>
                <a:ext uri="{FF2B5EF4-FFF2-40B4-BE49-F238E27FC236}">
                  <a16:creationId xmlns:a16="http://schemas.microsoft.com/office/drawing/2014/main" id="{00000000-0008-0000-0900-0000C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135</xdr:row>
          <xdr:rowOff>565150</xdr:rowOff>
        </xdr:from>
        <xdr:to>
          <xdr:col>3</xdr:col>
          <xdr:colOff>25400</xdr:colOff>
          <xdr:row>137</xdr:row>
          <xdr:rowOff>19050</xdr:rowOff>
        </xdr:to>
        <xdr:sp macro="" textlink="">
          <xdr:nvSpPr>
            <xdr:cNvPr id="13506" name="Check Box 194" hidden="1">
              <a:extLst>
                <a:ext uri="{63B3BB69-23CF-44E3-9099-C40C66FF867C}">
                  <a14:compatExt spid="_x0000_s13506"/>
                </a:ext>
                <a:ext uri="{FF2B5EF4-FFF2-40B4-BE49-F238E27FC236}">
                  <a16:creationId xmlns:a16="http://schemas.microsoft.com/office/drawing/2014/main" id="{00000000-0008-0000-0900-0000C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136</xdr:row>
          <xdr:rowOff>266700</xdr:rowOff>
        </xdr:from>
        <xdr:to>
          <xdr:col>3</xdr:col>
          <xdr:colOff>25400</xdr:colOff>
          <xdr:row>138</xdr:row>
          <xdr:rowOff>25400</xdr:rowOff>
        </xdr:to>
        <xdr:sp macro="" textlink="">
          <xdr:nvSpPr>
            <xdr:cNvPr id="13507" name="Check Box 195" hidden="1">
              <a:extLst>
                <a:ext uri="{63B3BB69-23CF-44E3-9099-C40C66FF867C}">
                  <a14:compatExt spid="_x0000_s13507"/>
                </a:ext>
                <a:ext uri="{FF2B5EF4-FFF2-40B4-BE49-F238E27FC236}">
                  <a16:creationId xmlns:a16="http://schemas.microsoft.com/office/drawing/2014/main" id="{00000000-0008-0000-0900-0000C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137</xdr:row>
          <xdr:rowOff>266700</xdr:rowOff>
        </xdr:from>
        <xdr:to>
          <xdr:col>3</xdr:col>
          <xdr:colOff>38100</xdr:colOff>
          <xdr:row>139</xdr:row>
          <xdr:rowOff>25400</xdr:rowOff>
        </xdr:to>
        <xdr:sp macro="" textlink="">
          <xdr:nvSpPr>
            <xdr:cNvPr id="13508" name="Check Box 196" hidden="1">
              <a:extLst>
                <a:ext uri="{63B3BB69-23CF-44E3-9099-C40C66FF867C}">
                  <a14:compatExt spid="_x0000_s13508"/>
                </a:ext>
                <a:ext uri="{FF2B5EF4-FFF2-40B4-BE49-F238E27FC236}">
                  <a16:creationId xmlns:a16="http://schemas.microsoft.com/office/drawing/2014/main" id="{00000000-0008-0000-0900-0000C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138</xdr:row>
          <xdr:rowOff>260350</xdr:rowOff>
        </xdr:from>
        <xdr:to>
          <xdr:col>3</xdr:col>
          <xdr:colOff>25400</xdr:colOff>
          <xdr:row>140</xdr:row>
          <xdr:rowOff>44450</xdr:rowOff>
        </xdr:to>
        <xdr:sp macro="" textlink="">
          <xdr:nvSpPr>
            <xdr:cNvPr id="13509" name="Check Box 197" hidden="1">
              <a:extLst>
                <a:ext uri="{63B3BB69-23CF-44E3-9099-C40C66FF867C}">
                  <a14:compatExt spid="_x0000_s13509"/>
                </a:ext>
                <a:ext uri="{FF2B5EF4-FFF2-40B4-BE49-F238E27FC236}">
                  <a16:creationId xmlns:a16="http://schemas.microsoft.com/office/drawing/2014/main" id="{00000000-0008-0000-0900-0000C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140</xdr:row>
          <xdr:rowOff>488950</xdr:rowOff>
        </xdr:from>
        <xdr:to>
          <xdr:col>3</xdr:col>
          <xdr:colOff>25400</xdr:colOff>
          <xdr:row>140</xdr:row>
          <xdr:rowOff>787400</xdr:rowOff>
        </xdr:to>
        <xdr:sp macro="" textlink="">
          <xdr:nvSpPr>
            <xdr:cNvPr id="13510" name="Check Box 198" hidden="1">
              <a:extLst>
                <a:ext uri="{63B3BB69-23CF-44E3-9099-C40C66FF867C}">
                  <a14:compatExt spid="_x0000_s13510"/>
                </a:ext>
                <a:ext uri="{FF2B5EF4-FFF2-40B4-BE49-F238E27FC236}">
                  <a16:creationId xmlns:a16="http://schemas.microsoft.com/office/drawing/2014/main" id="{00000000-0008-0000-0900-0000C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141</xdr:row>
          <xdr:rowOff>317500</xdr:rowOff>
        </xdr:from>
        <xdr:to>
          <xdr:col>3</xdr:col>
          <xdr:colOff>25400</xdr:colOff>
          <xdr:row>141</xdr:row>
          <xdr:rowOff>615950</xdr:rowOff>
        </xdr:to>
        <xdr:sp macro="" textlink="">
          <xdr:nvSpPr>
            <xdr:cNvPr id="13512" name="Check Box 200" hidden="1">
              <a:extLst>
                <a:ext uri="{63B3BB69-23CF-44E3-9099-C40C66FF867C}">
                  <a14:compatExt spid="_x0000_s13512"/>
                </a:ext>
                <a:ext uri="{FF2B5EF4-FFF2-40B4-BE49-F238E27FC236}">
                  <a16:creationId xmlns:a16="http://schemas.microsoft.com/office/drawing/2014/main" id="{00000000-0008-0000-0900-0000C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141</xdr:row>
          <xdr:rowOff>927100</xdr:rowOff>
        </xdr:from>
        <xdr:to>
          <xdr:col>3</xdr:col>
          <xdr:colOff>25400</xdr:colOff>
          <xdr:row>143</xdr:row>
          <xdr:rowOff>25400</xdr:rowOff>
        </xdr:to>
        <xdr:sp macro="" textlink="">
          <xdr:nvSpPr>
            <xdr:cNvPr id="13513" name="Check Box 201" hidden="1">
              <a:extLst>
                <a:ext uri="{63B3BB69-23CF-44E3-9099-C40C66FF867C}">
                  <a14:compatExt spid="_x0000_s13513"/>
                </a:ext>
                <a:ext uri="{FF2B5EF4-FFF2-40B4-BE49-F238E27FC236}">
                  <a16:creationId xmlns:a16="http://schemas.microsoft.com/office/drawing/2014/main" id="{00000000-0008-0000-0900-0000C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144</xdr:row>
          <xdr:rowOff>69850</xdr:rowOff>
        </xdr:from>
        <xdr:to>
          <xdr:col>3</xdr:col>
          <xdr:colOff>19050</xdr:colOff>
          <xdr:row>145</xdr:row>
          <xdr:rowOff>6350</xdr:rowOff>
        </xdr:to>
        <xdr:sp macro="" textlink="">
          <xdr:nvSpPr>
            <xdr:cNvPr id="13514" name="Check Box 202" hidden="1">
              <a:extLst>
                <a:ext uri="{63B3BB69-23CF-44E3-9099-C40C66FF867C}">
                  <a14:compatExt spid="_x0000_s13514"/>
                </a:ext>
                <a:ext uri="{FF2B5EF4-FFF2-40B4-BE49-F238E27FC236}">
                  <a16:creationId xmlns:a16="http://schemas.microsoft.com/office/drawing/2014/main" id="{00000000-0008-0000-0900-0000C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143</xdr:row>
          <xdr:rowOff>127000</xdr:rowOff>
        </xdr:from>
        <xdr:to>
          <xdr:col>3</xdr:col>
          <xdr:colOff>25400</xdr:colOff>
          <xdr:row>143</xdr:row>
          <xdr:rowOff>425450</xdr:rowOff>
        </xdr:to>
        <xdr:sp macro="" textlink="">
          <xdr:nvSpPr>
            <xdr:cNvPr id="13515" name="Check Box 203" hidden="1">
              <a:extLst>
                <a:ext uri="{63B3BB69-23CF-44E3-9099-C40C66FF867C}">
                  <a14:compatExt spid="_x0000_s13515"/>
                </a:ext>
                <a:ext uri="{FF2B5EF4-FFF2-40B4-BE49-F238E27FC236}">
                  <a16:creationId xmlns:a16="http://schemas.microsoft.com/office/drawing/2014/main" id="{00000000-0008-0000-0900-0000C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145</xdr:row>
          <xdr:rowOff>127000</xdr:rowOff>
        </xdr:from>
        <xdr:to>
          <xdr:col>3</xdr:col>
          <xdr:colOff>25400</xdr:colOff>
          <xdr:row>145</xdr:row>
          <xdr:rowOff>425450</xdr:rowOff>
        </xdr:to>
        <xdr:sp macro="" textlink="">
          <xdr:nvSpPr>
            <xdr:cNvPr id="13516" name="Check Box 204" hidden="1">
              <a:extLst>
                <a:ext uri="{63B3BB69-23CF-44E3-9099-C40C66FF867C}">
                  <a14:compatExt spid="_x0000_s13516"/>
                </a:ext>
                <a:ext uri="{FF2B5EF4-FFF2-40B4-BE49-F238E27FC236}">
                  <a16:creationId xmlns:a16="http://schemas.microsoft.com/office/drawing/2014/main" id="{00000000-0008-0000-0900-0000C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145</xdr:row>
          <xdr:rowOff>514350</xdr:rowOff>
        </xdr:from>
        <xdr:to>
          <xdr:col>3</xdr:col>
          <xdr:colOff>25400</xdr:colOff>
          <xdr:row>147</xdr:row>
          <xdr:rowOff>25400</xdr:rowOff>
        </xdr:to>
        <xdr:sp macro="" textlink="">
          <xdr:nvSpPr>
            <xdr:cNvPr id="13517" name="Check Box 205" hidden="1">
              <a:extLst>
                <a:ext uri="{63B3BB69-23CF-44E3-9099-C40C66FF867C}">
                  <a14:compatExt spid="_x0000_s13517"/>
                </a:ext>
                <a:ext uri="{FF2B5EF4-FFF2-40B4-BE49-F238E27FC236}">
                  <a16:creationId xmlns:a16="http://schemas.microsoft.com/office/drawing/2014/main" id="{00000000-0008-0000-0900-0000C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146</xdr:row>
          <xdr:rowOff>222250</xdr:rowOff>
        </xdr:from>
        <xdr:to>
          <xdr:col>3</xdr:col>
          <xdr:colOff>25400</xdr:colOff>
          <xdr:row>148</xdr:row>
          <xdr:rowOff>25400</xdr:rowOff>
        </xdr:to>
        <xdr:sp macro="" textlink="">
          <xdr:nvSpPr>
            <xdr:cNvPr id="13518" name="Check Box 206" hidden="1">
              <a:extLst>
                <a:ext uri="{63B3BB69-23CF-44E3-9099-C40C66FF867C}">
                  <a14:compatExt spid="_x0000_s13518"/>
                </a:ext>
                <a:ext uri="{FF2B5EF4-FFF2-40B4-BE49-F238E27FC236}">
                  <a16:creationId xmlns:a16="http://schemas.microsoft.com/office/drawing/2014/main" id="{00000000-0008-0000-0900-0000C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148</xdr:row>
          <xdr:rowOff>114300</xdr:rowOff>
        </xdr:from>
        <xdr:to>
          <xdr:col>3</xdr:col>
          <xdr:colOff>19050</xdr:colOff>
          <xdr:row>148</xdr:row>
          <xdr:rowOff>419100</xdr:rowOff>
        </xdr:to>
        <xdr:sp macro="" textlink="">
          <xdr:nvSpPr>
            <xdr:cNvPr id="13519" name="Check Box 207" hidden="1">
              <a:extLst>
                <a:ext uri="{63B3BB69-23CF-44E3-9099-C40C66FF867C}">
                  <a14:compatExt spid="_x0000_s13519"/>
                </a:ext>
                <a:ext uri="{FF2B5EF4-FFF2-40B4-BE49-F238E27FC236}">
                  <a16:creationId xmlns:a16="http://schemas.microsoft.com/office/drawing/2014/main" id="{00000000-0008-0000-0900-0000C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148</xdr:row>
          <xdr:rowOff>546100</xdr:rowOff>
        </xdr:from>
        <xdr:to>
          <xdr:col>3</xdr:col>
          <xdr:colOff>25400</xdr:colOff>
          <xdr:row>150</xdr:row>
          <xdr:rowOff>6350</xdr:rowOff>
        </xdr:to>
        <xdr:sp macro="" textlink="">
          <xdr:nvSpPr>
            <xdr:cNvPr id="13520" name="Check Box 208" hidden="1">
              <a:extLst>
                <a:ext uri="{63B3BB69-23CF-44E3-9099-C40C66FF867C}">
                  <a14:compatExt spid="_x0000_s13520"/>
                </a:ext>
                <a:ext uri="{FF2B5EF4-FFF2-40B4-BE49-F238E27FC236}">
                  <a16:creationId xmlns:a16="http://schemas.microsoft.com/office/drawing/2014/main" id="{00000000-0008-0000-0900-0000D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150</xdr:row>
          <xdr:rowOff>127000</xdr:rowOff>
        </xdr:from>
        <xdr:to>
          <xdr:col>3</xdr:col>
          <xdr:colOff>19050</xdr:colOff>
          <xdr:row>150</xdr:row>
          <xdr:rowOff>425450</xdr:rowOff>
        </xdr:to>
        <xdr:sp macro="" textlink="">
          <xdr:nvSpPr>
            <xdr:cNvPr id="13521" name="Check Box 209" hidden="1">
              <a:extLst>
                <a:ext uri="{63B3BB69-23CF-44E3-9099-C40C66FF867C}">
                  <a14:compatExt spid="_x0000_s13521"/>
                </a:ext>
                <a:ext uri="{FF2B5EF4-FFF2-40B4-BE49-F238E27FC236}">
                  <a16:creationId xmlns:a16="http://schemas.microsoft.com/office/drawing/2014/main" id="{00000000-0008-0000-0900-0000D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151</xdr:row>
          <xdr:rowOff>88900</xdr:rowOff>
        </xdr:from>
        <xdr:to>
          <xdr:col>3</xdr:col>
          <xdr:colOff>25400</xdr:colOff>
          <xdr:row>151</xdr:row>
          <xdr:rowOff>387350</xdr:rowOff>
        </xdr:to>
        <xdr:sp macro="" textlink="">
          <xdr:nvSpPr>
            <xdr:cNvPr id="13522" name="Check Box 210" hidden="1">
              <a:extLst>
                <a:ext uri="{63B3BB69-23CF-44E3-9099-C40C66FF867C}">
                  <a14:compatExt spid="_x0000_s13522"/>
                </a:ext>
                <a:ext uri="{FF2B5EF4-FFF2-40B4-BE49-F238E27FC236}">
                  <a16:creationId xmlns:a16="http://schemas.microsoft.com/office/drawing/2014/main" id="{00000000-0008-0000-0900-0000D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152</xdr:row>
          <xdr:rowOff>742950</xdr:rowOff>
        </xdr:from>
        <xdr:to>
          <xdr:col>3</xdr:col>
          <xdr:colOff>25400</xdr:colOff>
          <xdr:row>152</xdr:row>
          <xdr:rowOff>1047750</xdr:rowOff>
        </xdr:to>
        <xdr:sp macro="" textlink="">
          <xdr:nvSpPr>
            <xdr:cNvPr id="13523" name="Check Box 211" hidden="1">
              <a:extLst>
                <a:ext uri="{63B3BB69-23CF-44E3-9099-C40C66FF867C}">
                  <a14:compatExt spid="_x0000_s13523"/>
                </a:ext>
                <a:ext uri="{FF2B5EF4-FFF2-40B4-BE49-F238E27FC236}">
                  <a16:creationId xmlns:a16="http://schemas.microsoft.com/office/drawing/2014/main" id="{00000000-0008-0000-0900-0000D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153</xdr:row>
          <xdr:rowOff>38100</xdr:rowOff>
        </xdr:from>
        <xdr:to>
          <xdr:col>3</xdr:col>
          <xdr:colOff>25400</xdr:colOff>
          <xdr:row>153</xdr:row>
          <xdr:rowOff>342900</xdr:rowOff>
        </xdr:to>
        <xdr:sp macro="" textlink="">
          <xdr:nvSpPr>
            <xdr:cNvPr id="13524" name="Check Box 212" hidden="1">
              <a:extLst>
                <a:ext uri="{63B3BB69-23CF-44E3-9099-C40C66FF867C}">
                  <a14:compatExt spid="_x0000_s13524"/>
                </a:ext>
                <a:ext uri="{FF2B5EF4-FFF2-40B4-BE49-F238E27FC236}">
                  <a16:creationId xmlns:a16="http://schemas.microsoft.com/office/drawing/2014/main" id="{00000000-0008-0000-0900-0000D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153</xdr:row>
          <xdr:rowOff>374650</xdr:rowOff>
        </xdr:from>
        <xdr:to>
          <xdr:col>3</xdr:col>
          <xdr:colOff>25400</xdr:colOff>
          <xdr:row>155</xdr:row>
          <xdr:rowOff>0</xdr:rowOff>
        </xdr:to>
        <xdr:sp macro="" textlink="">
          <xdr:nvSpPr>
            <xdr:cNvPr id="13525" name="Check Box 213" hidden="1">
              <a:extLst>
                <a:ext uri="{63B3BB69-23CF-44E3-9099-C40C66FF867C}">
                  <a14:compatExt spid="_x0000_s13525"/>
                </a:ext>
                <a:ext uri="{FF2B5EF4-FFF2-40B4-BE49-F238E27FC236}">
                  <a16:creationId xmlns:a16="http://schemas.microsoft.com/office/drawing/2014/main" id="{00000000-0008-0000-0900-0000D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155</xdr:row>
          <xdr:rowOff>50800</xdr:rowOff>
        </xdr:from>
        <xdr:to>
          <xdr:col>3</xdr:col>
          <xdr:colOff>25400</xdr:colOff>
          <xdr:row>155</xdr:row>
          <xdr:rowOff>349250</xdr:rowOff>
        </xdr:to>
        <xdr:sp macro="" textlink="">
          <xdr:nvSpPr>
            <xdr:cNvPr id="13526" name="Check Box 214" hidden="1">
              <a:extLst>
                <a:ext uri="{63B3BB69-23CF-44E3-9099-C40C66FF867C}">
                  <a14:compatExt spid="_x0000_s13526"/>
                </a:ext>
                <a:ext uri="{FF2B5EF4-FFF2-40B4-BE49-F238E27FC236}">
                  <a16:creationId xmlns:a16="http://schemas.microsoft.com/office/drawing/2014/main" id="{00000000-0008-0000-09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156</xdr:row>
          <xdr:rowOff>228600</xdr:rowOff>
        </xdr:from>
        <xdr:to>
          <xdr:col>3</xdr:col>
          <xdr:colOff>25400</xdr:colOff>
          <xdr:row>156</xdr:row>
          <xdr:rowOff>533400</xdr:rowOff>
        </xdr:to>
        <xdr:sp macro="" textlink="">
          <xdr:nvSpPr>
            <xdr:cNvPr id="13527" name="Check Box 215" hidden="1">
              <a:extLst>
                <a:ext uri="{63B3BB69-23CF-44E3-9099-C40C66FF867C}">
                  <a14:compatExt spid="_x0000_s13527"/>
                </a:ext>
                <a:ext uri="{FF2B5EF4-FFF2-40B4-BE49-F238E27FC236}">
                  <a16:creationId xmlns:a16="http://schemas.microsoft.com/office/drawing/2014/main" id="{00000000-0008-0000-0900-0000D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157</xdr:row>
          <xdr:rowOff>12700</xdr:rowOff>
        </xdr:from>
        <xdr:to>
          <xdr:col>3</xdr:col>
          <xdr:colOff>19050</xdr:colOff>
          <xdr:row>158</xdr:row>
          <xdr:rowOff>25400</xdr:rowOff>
        </xdr:to>
        <xdr:sp macro="" textlink="">
          <xdr:nvSpPr>
            <xdr:cNvPr id="13528" name="Check Box 216" hidden="1">
              <a:extLst>
                <a:ext uri="{63B3BB69-23CF-44E3-9099-C40C66FF867C}">
                  <a14:compatExt spid="_x0000_s13528"/>
                </a:ext>
                <a:ext uri="{FF2B5EF4-FFF2-40B4-BE49-F238E27FC236}">
                  <a16:creationId xmlns:a16="http://schemas.microsoft.com/office/drawing/2014/main" id="{00000000-0008-0000-0900-0000D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158</xdr:row>
          <xdr:rowOff>12700</xdr:rowOff>
        </xdr:from>
        <xdr:to>
          <xdr:col>3</xdr:col>
          <xdr:colOff>19050</xdr:colOff>
          <xdr:row>159</xdr:row>
          <xdr:rowOff>25400</xdr:rowOff>
        </xdr:to>
        <xdr:sp macro="" textlink="">
          <xdr:nvSpPr>
            <xdr:cNvPr id="13529" name="Check Box 217" hidden="1">
              <a:extLst>
                <a:ext uri="{63B3BB69-23CF-44E3-9099-C40C66FF867C}">
                  <a14:compatExt spid="_x0000_s13529"/>
                </a:ext>
                <a:ext uri="{FF2B5EF4-FFF2-40B4-BE49-F238E27FC236}">
                  <a16:creationId xmlns:a16="http://schemas.microsoft.com/office/drawing/2014/main" id="{00000000-0008-0000-0900-0000D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159</xdr:row>
          <xdr:rowOff>12700</xdr:rowOff>
        </xdr:from>
        <xdr:to>
          <xdr:col>3</xdr:col>
          <xdr:colOff>25400</xdr:colOff>
          <xdr:row>160</xdr:row>
          <xdr:rowOff>25400</xdr:rowOff>
        </xdr:to>
        <xdr:sp macro="" textlink="">
          <xdr:nvSpPr>
            <xdr:cNvPr id="13530" name="Check Box 218" hidden="1">
              <a:extLst>
                <a:ext uri="{63B3BB69-23CF-44E3-9099-C40C66FF867C}">
                  <a14:compatExt spid="_x0000_s13530"/>
                </a:ext>
                <a:ext uri="{FF2B5EF4-FFF2-40B4-BE49-F238E27FC236}">
                  <a16:creationId xmlns:a16="http://schemas.microsoft.com/office/drawing/2014/main" id="{00000000-0008-0000-0900-0000D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160</xdr:row>
          <xdr:rowOff>190500</xdr:rowOff>
        </xdr:from>
        <xdr:to>
          <xdr:col>3</xdr:col>
          <xdr:colOff>19050</xdr:colOff>
          <xdr:row>160</xdr:row>
          <xdr:rowOff>495300</xdr:rowOff>
        </xdr:to>
        <xdr:sp macro="" textlink="">
          <xdr:nvSpPr>
            <xdr:cNvPr id="13531" name="Check Box 219" hidden="1">
              <a:extLst>
                <a:ext uri="{63B3BB69-23CF-44E3-9099-C40C66FF867C}">
                  <a14:compatExt spid="_x0000_s13531"/>
                </a:ext>
                <a:ext uri="{FF2B5EF4-FFF2-40B4-BE49-F238E27FC236}">
                  <a16:creationId xmlns:a16="http://schemas.microsoft.com/office/drawing/2014/main" id="{00000000-0008-0000-0900-0000D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160</xdr:row>
          <xdr:rowOff>755650</xdr:rowOff>
        </xdr:from>
        <xdr:to>
          <xdr:col>3</xdr:col>
          <xdr:colOff>25400</xdr:colOff>
          <xdr:row>162</xdr:row>
          <xdr:rowOff>6350</xdr:rowOff>
        </xdr:to>
        <xdr:sp macro="" textlink="">
          <xdr:nvSpPr>
            <xdr:cNvPr id="13532" name="Check Box 220" hidden="1">
              <a:extLst>
                <a:ext uri="{63B3BB69-23CF-44E3-9099-C40C66FF867C}">
                  <a14:compatExt spid="_x0000_s13532"/>
                </a:ext>
                <a:ext uri="{FF2B5EF4-FFF2-40B4-BE49-F238E27FC236}">
                  <a16:creationId xmlns:a16="http://schemas.microsoft.com/office/drawing/2014/main" id="{00000000-0008-0000-0900-0000D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202</xdr:row>
          <xdr:rowOff>12700</xdr:rowOff>
        </xdr:from>
        <xdr:to>
          <xdr:col>3</xdr:col>
          <xdr:colOff>6350</xdr:colOff>
          <xdr:row>203</xdr:row>
          <xdr:rowOff>25400</xdr:rowOff>
        </xdr:to>
        <xdr:sp macro="" textlink="">
          <xdr:nvSpPr>
            <xdr:cNvPr id="13533" name="Check Box 221" hidden="1">
              <a:extLst>
                <a:ext uri="{63B3BB69-23CF-44E3-9099-C40C66FF867C}">
                  <a14:compatExt spid="_x0000_s13533"/>
                </a:ext>
                <a:ext uri="{FF2B5EF4-FFF2-40B4-BE49-F238E27FC236}">
                  <a16:creationId xmlns:a16="http://schemas.microsoft.com/office/drawing/2014/main" id="{00000000-0008-0000-0900-0000D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202</xdr:row>
          <xdr:rowOff>285750</xdr:rowOff>
        </xdr:from>
        <xdr:to>
          <xdr:col>3</xdr:col>
          <xdr:colOff>6350</xdr:colOff>
          <xdr:row>204</xdr:row>
          <xdr:rowOff>6350</xdr:rowOff>
        </xdr:to>
        <xdr:sp macro="" textlink="">
          <xdr:nvSpPr>
            <xdr:cNvPr id="13534" name="Check Box 222" hidden="1">
              <a:extLst>
                <a:ext uri="{63B3BB69-23CF-44E3-9099-C40C66FF867C}">
                  <a14:compatExt spid="_x0000_s13534"/>
                </a:ext>
                <a:ext uri="{FF2B5EF4-FFF2-40B4-BE49-F238E27FC236}">
                  <a16:creationId xmlns:a16="http://schemas.microsoft.com/office/drawing/2014/main" id="{00000000-0008-0000-0900-0000D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179</xdr:row>
          <xdr:rowOff>190500</xdr:rowOff>
        </xdr:from>
        <xdr:to>
          <xdr:col>3</xdr:col>
          <xdr:colOff>44450</xdr:colOff>
          <xdr:row>179</xdr:row>
          <xdr:rowOff>495300</xdr:rowOff>
        </xdr:to>
        <xdr:sp macro="" textlink="">
          <xdr:nvSpPr>
            <xdr:cNvPr id="13536" name="Check Box 224" hidden="1">
              <a:extLst>
                <a:ext uri="{63B3BB69-23CF-44E3-9099-C40C66FF867C}">
                  <a14:compatExt spid="_x0000_s13536"/>
                </a:ext>
                <a:ext uri="{FF2B5EF4-FFF2-40B4-BE49-F238E27FC236}">
                  <a16:creationId xmlns:a16="http://schemas.microsoft.com/office/drawing/2014/main" id="{00000000-0008-0000-0900-0000E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180</xdr:row>
          <xdr:rowOff>107950</xdr:rowOff>
        </xdr:from>
        <xdr:to>
          <xdr:col>3</xdr:col>
          <xdr:colOff>44450</xdr:colOff>
          <xdr:row>180</xdr:row>
          <xdr:rowOff>406400</xdr:rowOff>
        </xdr:to>
        <xdr:sp macro="" textlink="">
          <xdr:nvSpPr>
            <xdr:cNvPr id="13537" name="Check Box 225" hidden="1">
              <a:extLst>
                <a:ext uri="{63B3BB69-23CF-44E3-9099-C40C66FF867C}">
                  <a14:compatExt spid="_x0000_s13537"/>
                </a:ext>
                <a:ext uri="{FF2B5EF4-FFF2-40B4-BE49-F238E27FC236}">
                  <a16:creationId xmlns:a16="http://schemas.microsoft.com/office/drawing/2014/main" id="{00000000-0008-0000-0900-0000E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181</xdr:row>
          <xdr:rowOff>69850</xdr:rowOff>
        </xdr:from>
        <xdr:to>
          <xdr:col>3</xdr:col>
          <xdr:colOff>44450</xdr:colOff>
          <xdr:row>181</xdr:row>
          <xdr:rowOff>368300</xdr:rowOff>
        </xdr:to>
        <xdr:sp macro="" textlink="">
          <xdr:nvSpPr>
            <xdr:cNvPr id="13538" name="Check Box 226" hidden="1">
              <a:extLst>
                <a:ext uri="{63B3BB69-23CF-44E3-9099-C40C66FF867C}">
                  <a14:compatExt spid="_x0000_s13538"/>
                </a:ext>
                <a:ext uri="{FF2B5EF4-FFF2-40B4-BE49-F238E27FC236}">
                  <a16:creationId xmlns:a16="http://schemas.microsoft.com/office/drawing/2014/main" id="{00000000-0008-0000-0900-0000E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182</xdr:row>
          <xdr:rowOff>69850</xdr:rowOff>
        </xdr:from>
        <xdr:to>
          <xdr:col>3</xdr:col>
          <xdr:colOff>44450</xdr:colOff>
          <xdr:row>182</xdr:row>
          <xdr:rowOff>368300</xdr:rowOff>
        </xdr:to>
        <xdr:sp macro="" textlink="">
          <xdr:nvSpPr>
            <xdr:cNvPr id="13539" name="Check Box 227" hidden="1">
              <a:extLst>
                <a:ext uri="{63B3BB69-23CF-44E3-9099-C40C66FF867C}">
                  <a14:compatExt spid="_x0000_s13539"/>
                </a:ext>
                <a:ext uri="{FF2B5EF4-FFF2-40B4-BE49-F238E27FC236}">
                  <a16:creationId xmlns:a16="http://schemas.microsoft.com/office/drawing/2014/main" id="{00000000-0008-0000-0900-0000E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182</xdr:row>
          <xdr:rowOff>450850</xdr:rowOff>
        </xdr:from>
        <xdr:to>
          <xdr:col>3</xdr:col>
          <xdr:colOff>44450</xdr:colOff>
          <xdr:row>184</xdr:row>
          <xdr:rowOff>57150</xdr:rowOff>
        </xdr:to>
        <xdr:sp macro="" textlink="">
          <xdr:nvSpPr>
            <xdr:cNvPr id="13540" name="Check Box 228" hidden="1">
              <a:extLst>
                <a:ext uri="{63B3BB69-23CF-44E3-9099-C40C66FF867C}">
                  <a14:compatExt spid="_x0000_s13540"/>
                </a:ext>
                <a:ext uri="{FF2B5EF4-FFF2-40B4-BE49-F238E27FC236}">
                  <a16:creationId xmlns:a16="http://schemas.microsoft.com/office/drawing/2014/main" id="{00000000-0008-0000-0900-0000E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186</xdr:row>
          <xdr:rowOff>184150</xdr:rowOff>
        </xdr:from>
        <xdr:to>
          <xdr:col>3</xdr:col>
          <xdr:colOff>44450</xdr:colOff>
          <xdr:row>186</xdr:row>
          <xdr:rowOff>482600</xdr:rowOff>
        </xdr:to>
        <xdr:sp macro="" textlink="">
          <xdr:nvSpPr>
            <xdr:cNvPr id="13541" name="Check Box 229" hidden="1">
              <a:extLst>
                <a:ext uri="{63B3BB69-23CF-44E3-9099-C40C66FF867C}">
                  <a14:compatExt spid="_x0000_s13541"/>
                </a:ext>
                <a:ext uri="{FF2B5EF4-FFF2-40B4-BE49-F238E27FC236}">
                  <a16:creationId xmlns:a16="http://schemas.microsoft.com/office/drawing/2014/main" id="{00000000-0008-0000-0900-0000E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187</xdr:row>
          <xdr:rowOff>203200</xdr:rowOff>
        </xdr:from>
        <xdr:to>
          <xdr:col>3</xdr:col>
          <xdr:colOff>44450</xdr:colOff>
          <xdr:row>187</xdr:row>
          <xdr:rowOff>501650</xdr:rowOff>
        </xdr:to>
        <xdr:sp macro="" textlink="">
          <xdr:nvSpPr>
            <xdr:cNvPr id="13542" name="Check Box 230" hidden="1">
              <a:extLst>
                <a:ext uri="{63B3BB69-23CF-44E3-9099-C40C66FF867C}">
                  <a14:compatExt spid="_x0000_s13542"/>
                </a:ext>
                <a:ext uri="{FF2B5EF4-FFF2-40B4-BE49-F238E27FC236}">
                  <a16:creationId xmlns:a16="http://schemas.microsoft.com/office/drawing/2014/main" id="{00000000-0008-0000-0900-0000E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188</xdr:row>
          <xdr:rowOff>222250</xdr:rowOff>
        </xdr:from>
        <xdr:to>
          <xdr:col>3</xdr:col>
          <xdr:colOff>44450</xdr:colOff>
          <xdr:row>188</xdr:row>
          <xdr:rowOff>533400</xdr:rowOff>
        </xdr:to>
        <xdr:sp macro="" textlink="">
          <xdr:nvSpPr>
            <xdr:cNvPr id="13543" name="Check Box 231" hidden="1">
              <a:extLst>
                <a:ext uri="{63B3BB69-23CF-44E3-9099-C40C66FF867C}">
                  <a14:compatExt spid="_x0000_s13543"/>
                </a:ext>
                <a:ext uri="{FF2B5EF4-FFF2-40B4-BE49-F238E27FC236}">
                  <a16:creationId xmlns:a16="http://schemas.microsoft.com/office/drawing/2014/main" id="{00000000-0008-0000-0900-0000E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185</xdr:row>
          <xdr:rowOff>31750</xdr:rowOff>
        </xdr:from>
        <xdr:to>
          <xdr:col>3</xdr:col>
          <xdr:colOff>44450</xdr:colOff>
          <xdr:row>185</xdr:row>
          <xdr:rowOff>330200</xdr:rowOff>
        </xdr:to>
        <xdr:sp macro="" textlink="">
          <xdr:nvSpPr>
            <xdr:cNvPr id="13544" name="Check Box 232" hidden="1">
              <a:extLst>
                <a:ext uri="{63B3BB69-23CF-44E3-9099-C40C66FF867C}">
                  <a14:compatExt spid="_x0000_s13544"/>
                </a:ext>
                <a:ext uri="{FF2B5EF4-FFF2-40B4-BE49-F238E27FC236}">
                  <a16:creationId xmlns:a16="http://schemas.microsoft.com/office/drawing/2014/main" id="{00000000-0008-0000-0900-0000E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189</xdr:row>
          <xdr:rowOff>184150</xdr:rowOff>
        </xdr:from>
        <xdr:to>
          <xdr:col>2</xdr:col>
          <xdr:colOff>273050</xdr:colOff>
          <xdr:row>189</xdr:row>
          <xdr:rowOff>533400</xdr:rowOff>
        </xdr:to>
        <xdr:sp macro="" textlink="">
          <xdr:nvSpPr>
            <xdr:cNvPr id="13545" name="Check Box 233" hidden="1">
              <a:extLst>
                <a:ext uri="{63B3BB69-23CF-44E3-9099-C40C66FF867C}">
                  <a14:compatExt spid="_x0000_s13545"/>
                </a:ext>
                <a:ext uri="{FF2B5EF4-FFF2-40B4-BE49-F238E27FC236}">
                  <a16:creationId xmlns:a16="http://schemas.microsoft.com/office/drawing/2014/main" id="{00000000-0008-0000-0900-0000E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190</xdr:row>
          <xdr:rowOff>184150</xdr:rowOff>
        </xdr:from>
        <xdr:to>
          <xdr:col>2</xdr:col>
          <xdr:colOff>273050</xdr:colOff>
          <xdr:row>190</xdr:row>
          <xdr:rowOff>533400</xdr:rowOff>
        </xdr:to>
        <xdr:sp macro="" textlink="">
          <xdr:nvSpPr>
            <xdr:cNvPr id="13546" name="Check Box 234" hidden="1">
              <a:extLst>
                <a:ext uri="{63B3BB69-23CF-44E3-9099-C40C66FF867C}">
                  <a14:compatExt spid="_x0000_s13546"/>
                </a:ext>
                <a:ext uri="{FF2B5EF4-FFF2-40B4-BE49-F238E27FC236}">
                  <a16:creationId xmlns:a16="http://schemas.microsoft.com/office/drawing/2014/main" id="{00000000-0008-0000-0900-0000E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195</xdr:row>
          <xdr:rowOff>171450</xdr:rowOff>
        </xdr:from>
        <xdr:to>
          <xdr:col>2</xdr:col>
          <xdr:colOff>254000</xdr:colOff>
          <xdr:row>195</xdr:row>
          <xdr:rowOff>533400</xdr:rowOff>
        </xdr:to>
        <xdr:sp macro="" textlink="">
          <xdr:nvSpPr>
            <xdr:cNvPr id="13547" name="Check Box 235" hidden="1">
              <a:extLst>
                <a:ext uri="{63B3BB69-23CF-44E3-9099-C40C66FF867C}">
                  <a14:compatExt spid="_x0000_s13547"/>
                </a:ext>
                <a:ext uri="{FF2B5EF4-FFF2-40B4-BE49-F238E27FC236}">
                  <a16:creationId xmlns:a16="http://schemas.microsoft.com/office/drawing/2014/main" id="{00000000-0008-0000-0900-0000E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199</xdr:row>
          <xdr:rowOff>165100</xdr:rowOff>
        </xdr:from>
        <xdr:to>
          <xdr:col>2</xdr:col>
          <xdr:colOff>254000</xdr:colOff>
          <xdr:row>199</xdr:row>
          <xdr:rowOff>520700</xdr:rowOff>
        </xdr:to>
        <xdr:sp macro="" textlink="">
          <xdr:nvSpPr>
            <xdr:cNvPr id="13548" name="Check Box 236" hidden="1">
              <a:extLst>
                <a:ext uri="{63B3BB69-23CF-44E3-9099-C40C66FF867C}">
                  <a14:compatExt spid="_x0000_s13548"/>
                </a:ext>
                <a:ext uri="{FF2B5EF4-FFF2-40B4-BE49-F238E27FC236}">
                  <a16:creationId xmlns:a16="http://schemas.microsoft.com/office/drawing/2014/main" id="{00000000-0008-0000-0900-0000E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200</xdr:row>
          <xdr:rowOff>165100</xdr:rowOff>
        </xdr:from>
        <xdr:to>
          <xdr:col>2</xdr:col>
          <xdr:colOff>254000</xdr:colOff>
          <xdr:row>200</xdr:row>
          <xdr:rowOff>520700</xdr:rowOff>
        </xdr:to>
        <xdr:sp macro="" textlink="">
          <xdr:nvSpPr>
            <xdr:cNvPr id="13549" name="Check Box 237" hidden="1">
              <a:extLst>
                <a:ext uri="{63B3BB69-23CF-44E3-9099-C40C66FF867C}">
                  <a14:compatExt spid="_x0000_s13549"/>
                </a:ext>
                <a:ext uri="{FF2B5EF4-FFF2-40B4-BE49-F238E27FC236}">
                  <a16:creationId xmlns:a16="http://schemas.microsoft.com/office/drawing/2014/main" id="{00000000-0008-0000-0900-0000E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193</xdr:row>
          <xdr:rowOff>190500</xdr:rowOff>
        </xdr:from>
        <xdr:to>
          <xdr:col>3</xdr:col>
          <xdr:colOff>44450</xdr:colOff>
          <xdr:row>193</xdr:row>
          <xdr:rowOff>495300</xdr:rowOff>
        </xdr:to>
        <xdr:sp macro="" textlink="">
          <xdr:nvSpPr>
            <xdr:cNvPr id="13550" name="Check Box 238" hidden="1">
              <a:extLst>
                <a:ext uri="{63B3BB69-23CF-44E3-9099-C40C66FF867C}">
                  <a14:compatExt spid="_x0000_s13550"/>
                </a:ext>
                <a:ext uri="{FF2B5EF4-FFF2-40B4-BE49-F238E27FC236}">
                  <a16:creationId xmlns:a16="http://schemas.microsoft.com/office/drawing/2014/main" id="{00000000-0008-0000-0900-0000E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194</xdr:row>
          <xdr:rowOff>107950</xdr:rowOff>
        </xdr:from>
        <xdr:to>
          <xdr:col>3</xdr:col>
          <xdr:colOff>44450</xdr:colOff>
          <xdr:row>194</xdr:row>
          <xdr:rowOff>406400</xdr:rowOff>
        </xdr:to>
        <xdr:sp macro="" textlink="">
          <xdr:nvSpPr>
            <xdr:cNvPr id="13551" name="Check Box 239" hidden="1">
              <a:extLst>
                <a:ext uri="{63B3BB69-23CF-44E3-9099-C40C66FF867C}">
                  <a14:compatExt spid="_x0000_s13551"/>
                </a:ext>
                <a:ext uri="{FF2B5EF4-FFF2-40B4-BE49-F238E27FC236}">
                  <a16:creationId xmlns:a16="http://schemas.microsoft.com/office/drawing/2014/main" id="{00000000-0008-0000-0900-0000E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197</xdr:row>
          <xdr:rowOff>171450</xdr:rowOff>
        </xdr:from>
        <xdr:to>
          <xdr:col>2</xdr:col>
          <xdr:colOff>254000</xdr:colOff>
          <xdr:row>197</xdr:row>
          <xdr:rowOff>533400</xdr:rowOff>
        </xdr:to>
        <xdr:sp macro="" textlink="">
          <xdr:nvSpPr>
            <xdr:cNvPr id="13552" name="Check Box 240" hidden="1">
              <a:extLst>
                <a:ext uri="{63B3BB69-23CF-44E3-9099-C40C66FF867C}">
                  <a14:compatExt spid="_x0000_s13552"/>
                </a:ext>
                <a:ext uri="{FF2B5EF4-FFF2-40B4-BE49-F238E27FC236}">
                  <a16:creationId xmlns:a16="http://schemas.microsoft.com/office/drawing/2014/main" id="{00000000-0008-0000-0900-0000F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198</xdr:row>
          <xdr:rowOff>171450</xdr:rowOff>
        </xdr:from>
        <xdr:to>
          <xdr:col>2</xdr:col>
          <xdr:colOff>254000</xdr:colOff>
          <xdr:row>198</xdr:row>
          <xdr:rowOff>533400</xdr:rowOff>
        </xdr:to>
        <xdr:sp macro="" textlink="">
          <xdr:nvSpPr>
            <xdr:cNvPr id="13553" name="Check Box 241" hidden="1">
              <a:extLst>
                <a:ext uri="{63B3BB69-23CF-44E3-9099-C40C66FF867C}">
                  <a14:compatExt spid="_x0000_s13553"/>
                </a:ext>
                <a:ext uri="{FF2B5EF4-FFF2-40B4-BE49-F238E27FC236}">
                  <a16:creationId xmlns:a16="http://schemas.microsoft.com/office/drawing/2014/main" id="{00000000-0008-0000-0900-0000F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191</xdr:row>
          <xdr:rowOff>184150</xdr:rowOff>
        </xdr:from>
        <xdr:to>
          <xdr:col>2</xdr:col>
          <xdr:colOff>273050</xdr:colOff>
          <xdr:row>191</xdr:row>
          <xdr:rowOff>533400</xdr:rowOff>
        </xdr:to>
        <xdr:sp macro="" textlink="">
          <xdr:nvSpPr>
            <xdr:cNvPr id="13554" name="Check Box 242" hidden="1">
              <a:extLst>
                <a:ext uri="{63B3BB69-23CF-44E3-9099-C40C66FF867C}">
                  <a14:compatExt spid="_x0000_s13554"/>
                </a:ext>
                <a:ext uri="{FF2B5EF4-FFF2-40B4-BE49-F238E27FC236}">
                  <a16:creationId xmlns:a16="http://schemas.microsoft.com/office/drawing/2014/main" id="{00000000-0008-0000-0900-0000F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178</xdr:row>
          <xdr:rowOff>1276350</xdr:rowOff>
        </xdr:from>
        <xdr:to>
          <xdr:col>3</xdr:col>
          <xdr:colOff>44450</xdr:colOff>
          <xdr:row>178</xdr:row>
          <xdr:rowOff>1581150</xdr:rowOff>
        </xdr:to>
        <xdr:sp macro="" textlink="">
          <xdr:nvSpPr>
            <xdr:cNvPr id="13555" name="Check Box 243" hidden="1">
              <a:extLst>
                <a:ext uri="{63B3BB69-23CF-44E3-9099-C40C66FF867C}">
                  <a14:compatExt spid="_x0000_s13555"/>
                </a:ext>
                <a:ext uri="{FF2B5EF4-FFF2-40B4-BE49-F238E27FC236}">
                  <a16:creationId xmlns:a16="http://schemas.microsoft.com/office/drawing/2014/main" id="{00000000-0008-0000-0900-0000F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0.174\share3\R6&#65288;2024&#65289;\01&#12288;&#39640;&#40802;&#32773;&#25903;&#25588;&#35506;\104&#12288;&#23621;&#23429;&#20171;&#35703;&#29677;&#12288;&#9733;\00%20&#65330;6&#24180;&#24230;&#23621;&#23429;&#20171;&#35703;&#29677;&#20849;&#26377;&#12288;&#9733;&#9733;\&#9314;%20&#20107;&#26989;&#25152;&#12398;&#25351;&#23566;&#30435;&#30563;&#12395;&#38306;&#12377;&#12427;&#12371;&#12392;\020%20&#23455;&#22320;&#25351;&#23566;\90%20&#35519;&#26619;&#34920;\R6&#20462;&#27491;&#20316;&#26989;&#20013;\04_&#23436;&#25104;&#29256;&#65288;&#21508;&#35506;&#29992;&#12395;&#20462;&#27491;&#65289;\&#39640;&#40802;&#32773;&#25903;&#25588;&#35506;\R6&#65288;&#20171;&#35703;&#20104;&#38450;&#65289;&#35370;&#21839;&#30475;&#35703;&#33258;&#24049;&#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要領"/>
      <sheetName val="自己点検表"/>
      <sheetName val="勤務表"/>
      <sheetName val="記入方法"/>
      <sheetName val="プルダウン・リスト"/>
      <sheetName val="【記載例】勤務表"/>
      <sheetName val="自己点検表(加算等)"/>
      <sheetName val="Sheet1"/>
    </sheetNames>
    <sheetDataSet>
      <sheetData sheetId="0" refreshError="1"/>
      <sheetData sheetId="1"/>
      <sheetData sheetId="2" refreshError="1"/>
      <sheetData sheetId="3" refreshError="1"/>
      <sheetData sheetId="4" refreshError="1"/>
      <sheetData sheetId="5">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312.xml"/><Relationship Id="rId21" Type="http://schemas.openxmlformats.org/officeDocument/2006/relationships/ctrlProp" Target="../ctrlProps/ctrlProp216.xml"/><Relationship Id="rId42" Type="http://schemas.openxmlformats.org/officeDocument/2006/relationships/ctrlProp" Target="../ctrlProps/ctrlProp237.xml"/><Relationship Id="rId63" Type="http://schemas.openxmlformats.org/officeDocument/2006/relationships/ctrlProp" Target="../ctrlProps/ctrlProp258.xml"/><Relationship Id="rId84" Type="http://schemas.openxmlformats.org/officeDocument/2006/relationships/ctrlProp" Target="../ctrlProps/ctrlProp279.xml"/><Relationship Id="rId138" Type="http://schemas.openxmlformats.org/officeDocument/2006/relationships/ctrlProp" Target="../ctrlProps/ctrlProp333.xml"/><Relationship Id="rId159" Type="http://schemas.openxmlformats.org/officeDocument/2006/relationships/ctrlProp" Target="../ctrlProps/ctrlProp354.xml"/><Relationship Id="rId170" Type="http://schemas.openxmlformats.org/officeDocument/2006/relationships/ctrlProp" Target="../ctrlProps/ctrlProp365.xml"/><Relationship Id="rId191" Type="http://schemas.openxmlformats.org/officeDocument/2006/relationships/ctrlProp" Target="../ctrlProps/ctrlProp386.xml"/><Relationship Id="rId196" Type="http://schemas.openxmlformats.org/officeDocument/2006/relationships/ctrlProp" Target="../ctrlProps/ctrlProp391.xml"/><Relationship Id="rId16" Type="http://schemas.openxmlformats.org/officeDocument/2006/relationships/ctrlProp" Target="../ctrlProps/ctrlProp211.xml"/><Relationship Id="rId107" Type="http://schemas.openxmlformats.org/officeDocument/2006/relationships/ctrlProp" Target="../ctrlProps/ctrlProp302.xml"/><Relationship Id="rId11" Type="http://schemas.openxmlformats.org/officeDocument/2006/relationships/ctrlProp" Target="../ctrlProps/ctrlProp206.xml"/><Relationship Id="rId32" Type="http://schemas.openxmlformats.org/officeDocument/2006/relationships/ctrlProp" Target="../ctrlProps/ctrlProp227.xml"/><Relationship Id="rId37" Type="http://schemas.openxmlformats.org/officeDocument/2006/relationships/ctrlProp" Target="../ctrlProps/ctrlProp232.xml"/><Relationship Id="rId53" Type="http://schemas.openxmlformats.org/officeDocument/2006/relationships/ctrlProp" Target="../ctrlProps/ctrlProp248.xml"/><Relationship Id="rId58" Type="http://schemas.openxmlformats.org/officeDocument/2006/relationships/ctrlProp" Target="../ctrlProps/ctrlProp253.xml"/><Relationship Id="rId74" Type="http://schemas.openxmlformats.org/officeDocument/2006/relationships/ctrlProp" Target="../ctrlProps/ctrlProp269.xml"/><Relationship Id="rId79" Type="http://schemas.openxmlformats.org/officeDocument/2006/relationships/ctrlProp" Target="../ctrlProps/ctrlProp274.xml"/><Relationship Id="rId102" Type="http://schemas.openxmlformats.org/officeDocument/2006/relationships/ctrlProp" Target="../ctrlProps/ctrlProp297.xml"/><Relationship Id="rId123" Type="http://schemas.openxmlformats.org/officeDocument/2006/relationships/ctrlProp" Target="../ctrlProps/ctrlProp318.xml"/><Relationship Id="rId128" Type="http://schemas.openxmlformats.org/officeDocument/2006/relationships/ctrlProp" Target="../ctrlProps/ctrlProp323.xml"/><Relationship Id="rId144" Type="http://schemas.openxmlformats.org/officeDocument/2006/relationships/ctrlProp" Target="../ctrlProps/ctrlProp339.xml"/><Relationship Id="rId149" Type="http://schemas.openxmlformats.org/officeDocument/2006/relationships/ctrlProp" Target="../ctrlProps/ctrlProp344.xml"/><Relationship Id="rId5" Type="http://schemas.openxmlformats.org/officeDocument/2006/relationships/ctrlProp" Target="../ctrlProps/ctrlProp200.xml"/><Relationship Id="rId90" Type="http://schemas.openxmlformats.org/officeDocument/2006/relationships/ctrlProp" Target="../ctrlProps/ctrlProp285.xml"/><Relationship Id="rId95" Type="http://schemas.openxmlformats.org/officeDocument/2006/relationships/ctrlProp" Target="../ctrlProps/ctrlProp290.xml"/><Relationship Id="rId160" Type="http://schemas.openxmlformats.org/officeDocument/2006/relationships/ctrlProp" Target="../ctrlProps/ctrlProp355.xml"/><Relationship Id="rId165" Type="http://schemas.openxmlformats.org/officeDocument/2006/relationships/ctrlProp" Target="../ctrlProps/ctrlProp360.xml"/><Relationship Id="rId181" Type="http://schemas.openxmlformats.org/officeDocument/2006/relationships/ctrlProp" Target="../ctrlProps/ctrlProp376.xml"/><Relationship Id="rId186" Type="http://schemas.openxmlformats.org/officeDocument/2006/relationships/ctrlProp" Target="../ctrlProps/ctrlProp381.xml"/><Relationship Id="rId22" Type="http://schemas.openxmlformats.org/officeDocument/2006/relationships/ctrlProp" Target="../ctrlProps/ctrlProp217.xml"/><Relationship Id="rId27" Type="http://schemas.openxmlformats.org/officeDocument/2006/relationships/ctrlProp" Target="../ctrlProps/ctrlProp222.xml"/><Relationship Id="rId43" Type="http://schemas.openxmlformats.org/officeDocument/2006/relationships/ctrlProp" Target="../ctrlProps/ctrlProp238.xml"/><Relationship Id="rId48" Type="http://schemas.openxmlformats.org/officeDocument/2006/relationships/ctrlProp" Target="../ctrlProps/ctrlProp243.xml"/><Relationship Id="rId64" Type="http://schemas.openxmlformats.org/officeDocument/2006/relationships/ctrlProp" Target="../ctrlProps/ctrlProp259.xml"/><Relationship Id="rId69" Type="http://schemas.openxmlformats.org/officeDocument/2006/relationships/ctrlProp" Target="../ctrlProps/ctrlProp264.xml"/><Relationship Id="rId113" Type="http://schemas.openxmlformats.org/officeDocument/2006/relationships/ctrlProp" Target="../ctrlProps/ctrlProp308.xml"/><Relationship Id="rId118" Type="http://schemas.openxmlformats.org/officeDocument/2006/relationships/ctrlProp" Target="../ctrlProps/ctrlProp313.xml"/><Relationship Id="rId134" Type="http://schemas.openxmlformats.org/officeDocument/2006/relationships/ctrlProp" Target="../ctrlProps/ctrlProp329.xml"/><Relationship Id="rId139" Type="http://schemas.openxmlformats.org/officeDocument/2006/relationships/ctrlProp" Target="../ctrlProps/ctrlProp334.xml"/><Relationship Id="rId80" Type="http://schemas.openxmlformats.org/officeDocument/2006/relationships/ctrlProp" Target="../ctrlProps/ctrlProp275.xml"/><Relationship Id="rId85" Type="http://schemas.openxmlformats.org/officeDocument/2006/relationships/ctrlProp" Target="../ctrlProps/ctrlProp280.xml"/><Relationship Id="rId150" Type="http://schemas.openxmlformats.org/officeDocument/2006/relationships/ctrlProp" Target="../ctrlProps/ctrlProp345.xml"/><Relationship Id="rId155" Type="http://schemas.openxmlformats.org/officeDocument/2006/relationships/ctrlProp" Target="../ctrlProps/ctrlProp350.xml"/><Relationship Id="rId171" Type="http://schemas.openxmlformats.org/officeDocument/2006/relationships/ctrlProp" Target="../ctrlProps/ctrlProp366.xml"/><Relationship Id="rId176" Type="http://schemas.openxmlformats.org/officeDocument/2006/relationships/ctrlProp" Target="../ctrlProps/ctrlProp371.xml"/><Relationship Id="rId192" Type="http://schemas.openxmlformats.org/officeDocument/2006/relationships/ctrlProp" Target="../ctrlProps/ctrlProp387.xml"/><Relationship Id="rId197" Type="http://schemas.openxmlformats.org/officeDocument/2006/relationships/ctrlProp" Target="../ctrlProps/ctrlProp392.xml"/><Relationship Id="rId12" Type="http://schemas.openxmlformats.org/officeDocument/2006/relationships/ctrlProp" Target="../ctrlProps/ctrlProp207.xml"/><Relationship Id="rId17" Type="http://schemas.openxmlformats.org/officeDocument/2006/relationships/ctrlProp" Target="../ctrlProps/ctrlProp212.xml"/><Relationship Id="rId33" Type="http://schemas.openxmlformats.org/officeDocument/2006/relationships/ctrlProp" Target="../ctrlProps/ctrlProp228.xml"/><Relationship Id="rId38" Type="http://schemas.openxmlformats.org/officeDocument/2006/relationships/ctrlProp" Target="../ctrlProps/ctrlProp233.xml"/><Relationship Id="rId59" Type="http://schemas.openxmlformats.org/officeDocument/2006/relationships/ctrlProp" Target="../ctrlProps/ctrlProp254.xml"/><Relationship Id="rId103" Type="http://schemas.openxmlformats.org/officeDocument/2006/relationships/ctrlProp" Target="../ctrlProps/ctrlProp298.xml"/><Relationship Id="rId108" Type="http://schemas.openxmlformats.org/officeDocument/2006/relationships/ctrlProp" Target="../ctrlProps/ctrlProp303.xml"/><Relationship Id="rId124" Type="http://schemas.openxmlformats.org/officeDocument/2006/relationships/ctrlProp" Target="../ctrlProps/ctrlProp319.xml"/><Relationship Id="rId129" Type="http://schemas.openxmlformats.org/officeDocument/2006/relationships/ctrlProp" Target="../ctrlProps/ctrlProp324.xml"/><Relationship Id="rId54" Type="http://schemas.openxmlformats.org/officeDocument/2006/relationships/ctrlProp" Target="../ctrlProps/ctrlProp249.xml"/><Relationship Id="rId70" Type="http://schemas.openxmlformats.org/officeDocument/2006/relationships/ctrlProp" Target="../ctrlProps/ctrlProp265.xml"/><Relationship Id="rId75" Type="http://schemas.openxmlformats.org/officeDocument/2006/relationships/ctrlProp" Target="../ctrlProps/ctrlProp270.xml"/><Relationship Id="rId91" Type="http://schemas.openxmlformats.org/officeDocument/2006/relationships/ctrlProp" Target="../ctrlProps/ctrlProp286.xml"/><Relationship Id="rId96" Type="http://schemas.openxmlformats.org/officeDocument/2006/relationships/ctrlProp" Target="../ctrlProps/ctrlProp291.xml"/><Relationship Id="rId140" Type="http://schemas.openxmlformats.org/officeDocument/2006/relationships/ctrlProp" Target="../ctrlProps/ctrlProp335.xml"/><Relationship Id="rId145" Type="http://schemas.openxmlformats.org/officeDocument/2006/relationships/ctrlProp" Target="../ctrlProps/ctrlProp340.xml"/><Relationship Id="rId161" Type="http://schemas.openxmlformats.org/officeDocument/2006/relationships/ctrlProp" Target="../ctrlProps/ctrlProp356.xml"/><Relationship Id="rId166" Type="http://schemas.openxmlformats.org/officeDocument/2006/relationships/ctrlProp" Target="../ctrlProps/ctrlProp361.xml"/><Relationship Id="rId182" Type="http://schemas.openxmlformats.org/officeDocument/2006/relationships/ctrlProp" Target="../ctrlProps/ctrlProp377.xml"/><Relationship Id="rId187" Type="http://schemas.openxmlformats.org/officeDocument/2006/relationships/ctrlProp" Target="../ctrlProps/ctrlProp382.xml"/><Relationship Id="rId1" Type="http://schemas.openxmlformats.org/officeDocument/2006/relationships/printerSettings" Target="../printerSettings/printerSettings10.bin"/><Relationship Id="rId6" Type="http://schemas.openxmlformats.org/officeDocument/2006/relationships/ctrlProp" Target="../ctrlProps/ctrlProp201.xml"/><Relationship Id="rId23" Type="http://schemas.openxmlformats.org/officeDocument/2006/relationships/ctrlProp" Target="../ctrlProps/ctrlProp218.xml"/><Relationship Id="rId28" Type="http://schemas.openxmlformats.org/officeDocument/2006/relationships/ctrlProp" Target="../ctrlProps/ctrlProp223.xml"/><Relationship Id="rId49" Type="http://schemas.openxmlformats.org/officeDocument/2006/relationships/ctrlProp" Target="../ctrlProps/ctrlProp244.xml"/><Relationship Id="rId114" Type="http://schemas.openxmlformats.org/officeDocument/2006/relationships/ctrlProp" Target="../ctrlProps/ctrlProp309.xml"/><Relationship Id="rId119" Type="http://schemas.openxmlformats.org/officeDocument/2006/relationships/ctrlProp" Target="../ctrlProps/ctrlProp314.xml"/><Relationship Id="rId44" Type="http://schemas.openxmlformats.org/officeDocument/2006/relationships/ctrlProp" Target="../ctrlProps/ctrlProp239.xml"/><Relationship Id="rId60" Type="http://schemas.openxmlformats.org/officeDocument/2006/relationships/ctrlProp" Target="../ctrlProps/ctrlProp255.xml"/><Relationship Id="rId65" Type="http://schemas.openxmlformats.org/officeDocument/2006/relationships/ctrlProp" Target="../ctrlProps/ctrlProp260.xml"/><Relationship Id="rId81" Type="http://schemas.openxmlformats.org/officeDocument/2006/relationships/ctrlProp" Target="../ctrlProps/ctrlProp276.xml"/><Relationship Id="rId86" Type="http://schemas.openxmlformats.org/officeDocument/2006/relationships/ctrlProp" Target="../ctrlProps/ctrlProp281.xml"/><Relationship Id="rId130" Type="http://schemas.openxmlformats.org/officeDocument/2006/relationships/ctrlProp" Target="../ctrlProps/ctrlProp325.xml"/><Relationship Id="rId135" Type="http://schemas.openxmlformats.org/officeDocument/2006/relationships/ctrlProp" Target="../ctrlProps/ctrlProp330.xml"/><Relationship Id="rId151" Type="http://schemas.openxmlformats.org/officeDocument/2006/relationships/ctrlProp" Target="../ctrlProps/ctrlProp346.xml"/><Relationship Id="rId156" Type="http://schemas.openxmlformats.org/officeDocument/2006/relationships/ctrlProp" Target="../ctrlProps/ctrlProp351.xml"/><Relationship Id="rId177" Type="http://schemas.openxmlformats.org/officeDocument/2006/relationships/ctrlProp" Target="../ctrlProps/ctrlProp372.xml"/><Relationship Id="rId198" Type="http://schemas.openxmlformats.org/officeDocument/2006/relationships/ctrlProp" Target="../ctrlProps/ctrlProp393.xml"/><Relationship Id="rId172" Type="http://schemas.openxmlformats.org/officeDocument/2006/relationships/ctrlProp" Target="../ctrlProps/ctrlProp367.xml"/><Relationship Id="rId193" Type="http://schemas.openxmlformats.org/officeDocument/2006/relationships/ctrlProp" Target="../ctrlProps/ctrlProp388.xml"/><Relationship Id="rId13" Type="http://schemas.openxmlformats.org/officeDocument/2006/relationships/ctrlProp" Target="../ctrlProps/ctrlProp208.xml"/><Relationship Id="rId18" Type="http://schemas.openxmlformats.org/officeDocument/2006/relationships/ctrlProp" Target="../ctrlProps/ctrlProp213.xml"/><Relationship Id="rId39" Type="http://schemas.openxmlformats.org/officeDocument/2006/relationships/ctrlProp" Target="../ctrlProps/ctrlProp234.xml"/><Relationship Id="rId109" Type="http://schemas.openxmlformats.org/officeDocument/2006/relationships/ctrlProp" Target="../ctrlProps/ctrlProp304.xml"/><Relationship Id="rId34" Type="http://schemas.openxmlformats.org/officeDocument/2006/relationships/ctrlProp" Target="../ctrlProps/ctrlProp229.xml"/><Relationship Id="rId50" Type="http://schemas.openxmlformats.org/officeDocument/2006/relationships/ctrlProp" Target="../ctrlProps/ctrlProp245.xml"/><Relationship Id="rId55" Type="http://schemas.openxmlformats.org/officeDocument/2006/relationships/ctrlProp" Target="../ctrlProps/ctrlProp250.xml"/><Relationship Id="rId76" Type="http://schemas.openxmlformats.org/officeDocument/2006/relationships/ctrlProp" Target="../ctrlProps/ctrlProp271.xml"/><Relationship Id="rId97" Type="http://schemas.openxmlformats.org/officeDocument/2006/relationships/ctrlProp" Target="../ctrlProps/ctrlProp292.xml"/><Relationship Id="rId104" Type="http://schemas.openxmlformats.org/officeDocument/2006/relationships/ctrlProp" Target="../ctrlProps/ctrlProp299.xml"/><Relationship Id="rId120" Type="http://schemas.openxmlformats.org/officeDocument/2006/relationships/ctrlProp" Target="../ctrlProps/ctrlProp315.xml"/><Relationship Id="rId125" Type="http://schemas.openxmlformats.org/officeDocument/2006/relationships/ctrlProp" Target="../ctrlProps/ctrlProp320.xml"/><Relationship Id="rId141" Type="http://schemas.openxmlformats.org/officeDocument/2006/relationships/ctrlProp" Target="../ctrlProps/ctrlProp336.xml"/><Relationship Id="rId146" Type="http://schemas.openxmlformats.org/officeDocument/2006/relationships/ctrlProp" Target="../ctrlProps/ctrlProp341.xml"/><Relationship Id="rId167" Type="http://schemas.openxmlformats.org/officeDocument/2006/relationships/ctrlProp" Target="../ctrlProps/ctrlProp362.xml"/><Relationship Id="rId188" Type="http://schemas.openxmlformats.org/officeDocument/2006/relationships/ctrlProp" Target="../ctrlProps/ctrlProp383.xml"/><Relationship Id="rId7" Type="http://schemas.openxmlformats.org/officeDocument/2006/relationships/ctrlProp" Target="../ctrlProps/ctrlProp202.xml"/><Relationship Id="rId71" Type="http://schemas.openxmlformats.org/officeDocument/2006/relationships/ctrlProp" Target="../ctrlProps/ctrlProp266.xml"/><Relationship Id="rId92" Type="http://schemas.openxmlformats.org/officeDocument/2006/relationships/ctrlProp" Target="../ctrlProps/ctrlProp287.xml"/><Relationship Id="rId162" Type="http://schemas.openxmlformats.org/officeDocument/2006/relationships/ctrlProp" Target="../ctrlProps/ctrlProp357.xml"/><Relationship Id="rId183" Type="http://schemas.openxmlformats.org/officeDocument/2006/relationships/ctrlProp" Target="../ctrlProps/ctrlProp378.xml"/><Relationship Id="rId2" Type="http://schemas.openxmlformats.org/officeDocument/2006/relationships/drawing" Target="../drawings/drawing6.xml"/><Relationship Id="rId29" Type="http://schemas.openxmlformats.org/officeDocument/2006/relationships/ctrlProp" Target="../ctrlProps/ctrlProp224.xml"/><Relationship Id="rId24" Type="http://schemas.openxmlformats.org/officeDocument/2006/relationships/ctrlProp" Target="../ctrlProps/ctrlProp219.xml"/><Relationship Id="rId40" Type="http://schemas.openxmlformats.org/officeDocument/2006/relationships/ctrlProp" Target="../ctrlProps/ctrlProp235.xml"/><Relationship Id="rId45" Type="http://schemas.openxmlformats.org/officeDocument/2006/relationships/ctrlProp" Target="../ctrlProps/ctrlProp240.xml"/><Relationship Id="rId66" Type="http://schemas.openxmlformats.org/officeDocument/2006/relationships/ctrlProp" Target="../ctrlProps/ctrlProp261.xml"/><Relationship Id="rId87" Type="http://schemas.openxmlformats.org/officeDocument/2006/relationships/ctrlProp" Target="../ctrlProps/ctrlProp282.xml"/><Relationship Id="rId110" Type="http://schemas.openxmlformats.org/officeDocument/2006/relationships/ctrlProp" Target="../ctrlProps/ctrlProp305.xml"/><Relationship Id="rId115" Type="http://schemas.openxmlformats.org/officeDocument/2006/relationships/ctrlProp" Target="../ctrlProps/ctrlProp310.xml"/><Relationship Id="rId131" Type="http://schemas.openxmlformats.org/officeDocument/2006/relationships/ctrlProp" Target="../ctrlProps/ctrlProp326.xml"/><Relationship Id="rId136" Type="http://schemas.openxmlformats.org/officeDocument/2006/relationships/ctrlProp" Target="../ctrlProps/ctrlProp331.xml"/><Relationship Id="rId157" Type="http://schemas.openxmlformats.org/officeDocument/2006/relationships/ctrlProp" Target="../ctrlProps/ctrlProp352.xml"/><Relationship Id="rId178" Type="http://schemas.openxmlformats.org/officeDocument/2006/relationships/ctrlProp" Target="../ctrlProps/ctrlProp373.xml"/><Relationship Id="rId61" Type="http://schemas.openxmlformats.org/officeDocument/2006/relationships/ctrlProp" Target="../ctrlProps/ctrlProp256.xml"/><Relationship Id="rId82" Type="http://schemas.openxmlformats.org/officeDocument/2006/relationships/ctrlProp" Target="../ctrlProps/ctrlProp277.xml"/><Relationship Id="rId152" Type="http://schemas.openxmlformats.org/officeDocument/2006/relationships/ctrlProp" Target="../ctrlProps/ctrlProp347.xml"/><Relationship Id="rId173" Type="http://schemas.openxmlformats.org/officeDocument/2006/relationships/ctrlProp" Target="../ctrlProps/ctrlProp368.xml"/><Relationship Id="rId194" Type="http://schemas.openxmlformats.org/officeDocument/2006/relationships/ctrlProp" Target="../ctrlProps/ctrlProp389.xml"/><Relationship Id="rId199" Type="http://schemas.openxmlformats.org/officeDocument/2006/relationships/ctrlProp" Target="../ctrlProps/ctrlProp394.xml"/><Relationship Id="rId19" Type="http://schemas.openxmlformats.org/officeDocument/2006/relationships/ctrlProp" Target="../ctrlProps/ctrlProp214.xml"/><Relationship Id="rId14" Type="http://schemas.openxmlformats.org/officeDocument/2006/relationships/ctrlProp" Target="../ctrlProps/ctrlProp209.xml"/><Relationship Id="rId30" Type="http://schemas.openxmlformats.org/officeDocument/2006/relationships/ctrlProp" Target="../ctrlProps/ctrlProp225.xml"/><Relationship Id="rId35" Type="http://schemas.openxmlformats.org/officeDocument/2006/relationships/ctrlProp" Target="../ctrlProps/ctrlProp230.xml"/><Relationship Id="rId56" Type="http://schemas.openxmlformats.org/officeDocument/2006/relationships/ctrlProp" Target="../ctrlProps/ctrlProp251.xml"/><Relationship Id="rId77" Type="http://schemas.openxmlformats.org/officeDocument/2006/relationships/ctrlProp" Target="../ctrlProps/ctrlProp272.xml"/><Relationship Id="rId100" Type="http://schemas.openxmlformats.org/officeDocument/2006/relationships/ctrlProp" Target="../ctrlProps/ctrlProp295.xml"/><Relationship Id="rId105" Type="http://schemas.openxmlformats.org/officeDocument/2006/relationships/ctrlProp" Target="../ctrlProps/ctrlProp300.xml"/><Relationship Id="rId126" Type="http://schemas.openxmlformats.org/officeDocument/2006/relationships/ctrlProp" Target="../ctrlProps/ctrlProp321.xml"/><Relationship Id="rId147" Type="http://schemas.openxmlformats.org/officeDocument/2006/relationships/ctrlProp" Target="../ctrlProps/ctrlProp342.xml"/><Relationship Id="rId168" Type="http://schemas.openxmlformats.org/officeDocument/2006/relationships/ctrlProp" Target="../ctrlProps/ctrlProp363.xml"/><Relationship Id="rId8" Type="http://schemas.openxmlformats.org/officeDocument/2006/relationships/ctrlProp" Target="../ctrlProps/ctrlProp203.xml"/><Relationship Id="rId51" Type="http://schemas.openxmlformats.org/officeDocument/2006/relationships/ctrlProp" Target="../ctrlProps/ctrlProp246.xml"/><Relationship Id="rId72" Type="http://schemas.openxmlformats.org/officeDocument/2006/relationships/ctrlProp" Target="../ctrlProps/ctrlProp267.xml"/><Relationship Id="rId93" Type="http://schemas.openxmlformats.org/officeDocument/2006/relationships/ctrlProp" Target="../ctrlProps/ctrlProp288.xml"/><Relationship Id="rId98" Type="http://schemas.openxmlformats.org/officeDocument/2006/relationships/ctrlProp" Target="../ctrlProps/ctrlProp293.xml"/><Relationship Id="rId121" Type="http://schemas.openxmlformats.org/officeDocument/2006/relationships/ctrlProp" Target="../ctrlProps/ctrlProp316.xml"/><Relationship Id="rId142" Type="http://schemas.openxmlformats.org/officeDocument/2006/relationships/ctrlProp" Target="../ctrlProps/ctrlProp337.xml"/><Relationship Id="rId163" Type="http://schemas.openxmlformats.org/officeDocument/2006/relationships/ctrlProp" Target="../ctrlProps/ctrlProp358.xml"/><Relationship Id="rId184" Type="http://schemas.openxmlformats.org/officeDocument/2006/relationships/ctrlProp" Target="../ctrlProps/ctrlProp379.xml"/><Relationship Id="rId189" Type="http://schemas.openxmlformats.org/officeDocument/2006/relationships/ctrlProp" Target="../ctrlProps/ctrlProp384.xml"/><Relationship Id="rId3" Type="http://schemas.openxmlformats.org/officeDocument/2006/relationships/vmlDrawing" Target="../drawings/vmlDrawing2.vml"/><Relationship Id="rId25" Type="http://schemas.openxmlformats.org/officeDocument/2006/relationships/ctrlProp" Target="../ctrlProps/ctrlProp220.xml"/><Relationship Id="rId46" Type="http://schemas.openxmlformats.org/officeDocument/2006/relationships/ctrlProp" Target="../ctrlProps/ctrlProp241.xml"/><Relationship Id="rId67" Type="http://schemas.openxmlformats.org/officeDocument/2006/relationships/ctrlProp" Target="../ctrlProps/ctrlProp262.xml"/><Relationship Id="rId116" Type="http://schemas.openxmlformats.org/officeDocument/2006/relationships/ctrlProp" Target="../ctrlProps/ctrlProp311.xml"/><Relationship Id="rId137" Type="http://schemas.openxmlformats.org/officeDocument/2006/relationships/ctrlProp" Target="../ctrlProps/ctrlProp332.xml"/><Relationship Id="rId158" Type="http://schemas.openxmlformats.org/officeDocument/2006/relationships/ctrlProp" Target="../ctrlProps/ctrlProp353.xml"/><Relationship Id="rId20" Type="http://schemas.openxmlformats.org/officeDocument/2006/relationships/ctrlProp" Target="../ctrlProps/ctrlProp215.xml"/><Relationship Id="rId41" Type="http://schemas.openxmlformats.org/officeDocument/2006/relationships/ctrlProp" Target="../ctrlProps/ctrlProp236.xml"/><Relationship Id="rId62" Type="http://schemas.openxmlformats.org/officeDocument/2006/relationships/ctrlProp" Target="../ctrlProps/ctrlProp257.xml"/><Relationship Id="rId83" Type="http://schemas.openxmlformats.org/officeDocument/2006/relationships/ctrlProp" Target="../ctrlProps/ctrlProp278.xml"/><Relationship Id="rId88" Type="http://schemas.openxmlformats.org/officeDocument/2006/relationships/ctrlProp" Target="../ctrlProps/ctrlProp283.xml"/><Relationship Id="rId111" Type="http://schemas.openxmlformats.org/officeDocument/2006/relationships/ctrlProp" Target="../ctrlProps/ctrlProp306.xml"/><Relationship Id="rId132" Type="http://schemas.openxmlformats.org/officeDocument/2006/relationships/ctrlProp" Target="../ctrlProps/ctrlProp327.xml"/><Relationship Id="rId153" Type="http://schemas.openxmlformats.org/officeDocument/2006/relationships/ctrlProp" Target="../ctrlProps/ctrlProp348.xml"/><Relationship Id="rId174" Type="http://schemas.openxmlformats.org/officeDocument/2006/relationships/ctrlProp" Target="../ctrlProps/ctrlProp369.xml"/><Relationship Id="rId179" Type="http://schemas.openxmlformats.org/officeDocument/2006/relationships/ctrlProp" Target="../ctrlProps/ctrlProp374.xml"/><Relationship Id="rId195" Type="http://schemas.openxmlformats.org/officeDocument/2006/relationships/ctrlProp" Target="../ctrlProps/ctrlProp390.xml"/><Relationship Id="rId190" Type="http://schemas.openxmlformats.org/officeDocument/2006/relationships/ctrlProp" Target="../ctrlProps/ctrlProp385.xml"/><Relationship Id="rId15" Type="http://schemas.openxmlformats.org/officeDocument/2006/relationships/ctrlProp" Target="../ctrlProps/ctrlProp210.xml"/><Relationship Id="rId36" Type="http://schemas.openxmlformats.org/officeDocument/2006/relationships/ctrlProp" Target="../ctrlProps/ctrlProp231.xml"/><Relationship Id="rId57" Type="http://schemas.openxmlformats.org/officeDocument/2006/relationships/ctrlProp" Target="../ctrlProps/ctrlProp252.xml"/><Relationship Id="rId106" Type="http://schemas.openxmlformats.org/officeDocument/2006/relationships/ctrlProp" Target="../ctrlProps/ctrlProp301.xml"/><Relationship Id="rId127" Type="http://schemas.openxmlformats.org/officeDocument/2006/relationships/ctrlProp" Target="../ctrlProps/ctrlProp322.xml"/><Relationship Id="rId10" Type="http://schemas.openxmlformats.org/officeDocument/2006/relationships/ctrlProp" Target="../ctrlProps/ctrlProp205.xml"/><Relationship Id="rId31" Type="http://schemas.openxmlformats.org/officeDocument/2006/relationships/ctrlProp" Target="../ctrlProps/ctrlProp226.xml"/><Relationship Id="rId52" Type="http://schemas.openxmlformats.org/officeDocument/2006/relationships/ctrlProp" Target="../ctrlProps/ctrlProp247.xml"/><Relationship Id="rId73" Type="http://schemas.openxmlformats.org/officeDocument/2006/relationships/ctrlProp" Target="../ctrlProps/ctrlProp268.xml"/><Relationship Id="rId78" Type="http://schemas.openxmlformats.org/officeDocument/2006/relationships/ctrlProp" Target="../ctrlProps/ctrlProp273.xml"/><Relationship Id="rId94" Type="http://schemas.openxmlformats.org/officeDocument/2006/relationships/ctrlProp" Target="../ctrlProps/ctrlProp289.xml"/><Relationship Id="rId99" Type="http://schemas.openxmlformats.org/officeDocument/2006/relationships/ctrlProp" Target="../ctrlProps/ctrlProp294.xml"/><Relationship Id="rId101" Type="http://schemas.openxmlformats.org/officeDocument/2006/relationships/ctrlProp" Target="../ctrlProps/ctrlProp296.xml"/><Relationship Id="rId122" Type="http://schemas.openxmlformats.org/officeDocument/2006/relationships/ctrlProp" Target="../ctrlProps/ctrlProp317.xml"/><Relationship Id="rId143" Type="http://schemas.openxmlformats.org/officeDocument/2006/relationships/ctrlProp" Target="../ctrlProps/ctrlProp338.xml"/><Relationship Id="rId148" Type="http://schemas.openxmlformats.org/officeDocument/2006/relationships/ctrlProp" Target="../ctrlProps/ctrlProp343.xml"/><Relationship Id="rId164" Type="http://schemas.openxmlformats.org/officeDocument/2006/relationships/ctrlProp" Target="../ctrlProps/ctrlProp359.xml"/><Relationship Id="rId169" Type="http://schemas.openxmlformats.org/officeDocument/2006/relationships/ctrlProp" Target="../ctrlProps/ctrlProp364.xml"/><Relationship Id="rId185" Type="http://schemas.openxmlformats.org/officeDocument/2006/relationships/ctrlProp" Target="../ctrlProps/ctrlProp380.xml"/><Relationship Id="rId4" Type="http://schemas.openxmlformats.org/officeDocument/2006/relationships/ctrlProp" Target="../ctrlProps/ctrlProp199.xml"/><Relationship Id="rId9" Type="http://schemas.openxmlformats.org/officeDocument/2006/relationships/ctrlProp" Target="../ctrlProps/ctrlProp204.xml"/><Relationship Id="rId180" Type="http://schemas.openxmlformats.org/officeDocument/2006/relationships/ctrlProp" Target="../ctrlProps/ctrlProp375.xml"/><Relationship Id="rId26" Type="http://schemas.openxmlformats.org/officeDocument/2006/relationships/ctrlProp" Target="../ctrlProps/ctrlProp221.xml"/><Relationship Id="rId47" Type="http://schemas.openxmlformats.org/officeDocument/2006/relationships/ctrlProp" Target="../ctrlProps/ctrlProp242.xml"/><Relationship Id="rId68" Type="http://schemas.openxmlformats.org/officeDocument/2006/relationships/ctrlProp" Target="../ctrlProps/ctrlProp263.xml"/><Relationship Id="rId89" Type="http://schemas.openxmlformats.org/officeDocument/2006/relationships/ctrlProp" Target="../ctrlProps/ctrlProp284.xml"/><Relationship Id="rId112" Type="http://schemas.openxmlformats.org/officeDocument/2006/relationships/ctrlProp" Target="../ctrlProps/ctrlProp307.xml"/><Relationship Id="rId133" Type="http://schemas.openxmlformats.org/officeDocument/2006/relationships/ctrlProp" Target="../ctrlProps/ctrlProp328.xml"/><Relationship Id="rId154" Type="http://schemas.openxmlformats.org/officeDocument/2006/relationships/ctrlProp" Target="../ctrlProps/ctrlProp349.xml"/><Relationship Id="rId175" Type="http://schemas.openxmlformats.org/officeDocument/2006/relationships/ctrlProp" Target="../ctrlProps/ctrlProp37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BU46"/>
  <sheetViews>
    <sheetView tabSelected="1" view="pageBreakPreview" zoomScaleNormal="100" zoomScaleSheetLayoutView="100" workbookViewId="0">
      <selection activeCell="AA6" sqref="AA6:BR6"/>
    </sheetView>
  </sheetViews>
  <sheetFormatPr defaultColWidth="1.75" defaultRowHeight="13"/>
  <cols>
    <col min="1" max="16384" width="1.75" style="164"/>
  </cols>
  <sheetData>
    <row r="1" spans="1:73" s="630" customFormat="1" ht="9.65" customHeight="1">
      <c r="B1" s="662"/>
    </row>
    <row r="2" spans="1:73" s="630" customFormat="1" ht="33.75" customHeight="1">
      <c r="A2" s="663"/>
      <c r="B2" s="663"/>
      <c r="C2" s="663"/>
      <c r="D2" s="663"/>
      <c r="E2" s="663"/>
      <c r="F2" s="663"/>
      <c r="G2" s="663"/>
      <c r="H2" s="663"/>
      <c r="I2" s="663"/>
      <c r="J2" s="663"/>
      <c r="K2" s="663"/>
      <c r="L2" s="663"/>
      <c r="M2" s="664"/>
      <c r="N2" s="664"/>
      <c r="O2" s="1403" t="s">
        <v>916</v>
      </c>
      <c r="P2" s="1403"/>
      <c r="Q2" s="1403"/>
      <c r="R2" s="1403"/>
      <c r="S2" s="1403"/>
      <c r="T2" s="1403"/>
      <c r="U2" s="1403"/>
      <c r="V2" s="1403"/>
      <c r="W2" s="1403"/>
      <c r="X2" s="1403"/>
      <c r="Y2" s="1403"/>
      <c r="Z2" s="1403"/>
      <c r="AA2" s="1403"/>
      <c r="AB2" s="1403"/>
      <c r="AC2" s="1403"/>
      <c r="AD2" s="1403"/>
      <c r="AE2" s="1403"/>
      <c r="AF2" s="1403"/>
      <c r="AG2" s="1403"/>
      <c r="AH2" s="1403"/>
      <c r="AI2" s="1403"/>
      <c r="AJ2" s="1403"/>
      <c r="AK2" s="1403"/>
      <c r="AL2" s="1403"/>
      <c r="AM2" s="1403"/>
      <c r="AN2" s="1403"/>
      <c r="AO2" s="1403"/>
      <c r="AP2" s="1403"/>
      <c r="AQ2" s="1403"/>
      <c r="AR2" s="1403"/>
      <c r="AS2" s="1403"/>
      <c r="AT2" s="1403"/>
      <c r="AU2" s="1403"/>
      <c r="AV2" s="1403"/>
      <c r="AW2" s="1403"/>
      <c r="AX2" s="1403"/>
      <c r="AY2" s="1403"/>
      <c r="AZ2" s="1403"/>
      <c r="BA2" s="1403"/>
      <c r="BB2" s="1403"/>
      <c r="BC2" s="1403"/>
      <c r="BD2" s="1403"/>
      <c r="BE2" s="1403"/>
      <c r="BF2" s="1403"/>
      <c r="BG2" s="664"/>
      <c r="BH2" s="664"/>
      <c r="BI2" s="663"/>
      <c r="BJ2" s="663"/>
      <c r="BK2" s="663"/>
      <c r="BL2" s="663"/>
      <c r="BM2" s="663"/>
      <c r="BN2" s="663"/>
      <c r="BO2" s="663"/>
      <c r="BP2" s="663"/>
      <c r="BQ2" s="663"/>
      <c r="BR2" s="663"/>
      <c r="BS2" s="663"/>
      <c r="BT2" s="663"/>
      <c r="BU2" s="663"/>
    </row>
    <row r="3" spans="1:73" s="630" customFormat="1" ht="9" customHeight="1"/>
    <row r="4" spans="1:73" s="630" customFormat="1" ht="33.75" customHeight="1">
      <c r="A4" s="663"/>
      <c r="B4" s="663"/>
      <c r="C4" s="663"/>
      <c r="E4" s="664"/>
      <c r="F4" s="664"/>
      <c r="G4" s="664"/>
      <c r="H4" s="664"/>
      <c r="I4" s="664"/>
      <c r="J4" s="664"/>
      <c r="K4" s="664"/>
      <c r="L4" s="664"/>
      <c r="M4" s="664"/>
      <c r="N4" s="664"/>
      <c r="O4" s="694" t="s">
        <v>855</v>
      </c>
      <c r="P4" s="694"/>
      <c r="Q4" s="694"/>
      <c r="R4" s="694"/>
      <c r="S4" s="694"/>
      <c r="T4" s="694"/>
      <c r="U4" s="694"/>
      <c r="V4" s="694"/>
      <c r="W4" s="694"/>
      <c r="X4" s="694"/>
      <c r="Y4" s="694"/>
      <c r="Z4" s="694"/>
      <c r="AA4" s="694"/>
      <c r="AB4" s="694"/>
      <c r="AC4" s="694"/>
      <c r="AD4" s="694"/>
      <c r="AE4" s="694"/>
      <c r="AF4" s="694"/>
      <c r="AG4" s="694"/>
      <c r="AH4" s="694"/>
      <c r="AI4" s="694"/>
      <c r="AJ4" s="694"/>
      <c r="AK4" s="694"/>
      <c r="AL4" s="694"/>
      <c r="AM4" s="694"/>
      <c r="AN4" s="694"/>
      <c r="AO4" s="694"/>
      <c r="AP4" s="694"/>
      <c r="AQ4" s="694"/>
      <c r="AR4" s="694"/>
      <c r="AS4" s="694"/>
      <c r="AT4" s="694"/>
      <c r="AU4" s="694"/>
      <c r="AV4" s="694"/>
      <c r="AW4" s="694"/>
      <c r="AX4" s="694"/>
      <c r="AY4" s="694"/>
      <c r="AZ4" s="694"/>
      <c r="BA4" s="694"/>
      <c r="BB4" s="694"/>
      <c r="BC4" s="694"/>
      <c r="BD4" s="694"/>
      <c r="BE4" s="694"/>
      <c r="BF4" s="694"/>
      <c r="BG4" s="664"/>
      <c r="BH4" s="664"/>
      <c r="BI4" s="664"/>
      <c r="BJ4" s="664"/>
      <c r="BK4" s="664"/>
      <c r="BL4" s="664"/>
      <c r="BM4" s="664"/>
      <c r="BN4" s="664"/>
      <c r="BO4" s="664"/>
      <c r="BP4" s="664"/>
      <c r="BQ4" s="664"/>
      <c r="BR4" s="664"/>
      <c r="BS4" s="663"/>
      <c r="BT4" s="663"/>
      <c r="BU4" s="663"/>
    </row>
    <row r="5" spans="1:73" s="630" customFormat="1"/>
    <row r="6" spans="1:73" s="630" customFormat="1" ht="32.25" customHeight="1">
      <c r="D6" s="688" t="s">
        <v>223</v>
      </c>
      <c r="E6" s="688"/>
      <c r="F6" s="688"/>
      <c r="G6" s="688"/>
      <c r="H6" s="688"/>
      <c r="I6" s="688"/>
      <c r="J6" s="688"/>
      <c r="K6" s="688"/>
      <c r="L6" s="688"/>
      <c r="M6" s="688"/>
      <c r="N6" s="688"/>
      <c r="O6" s="688"/>
      <c r="P6" s="688"/>
      <c r="Q6" s="688"/>
      <c r="R6" s="688"/>
      <c r="S6" s="688"/>
      <c r="T6" s="688"/>
      <c r="U6" s="688"/>
      <c r="V6" s="688"/>
      <c r="W6" s="688"/>
      <c r="X6" s="688"/>
      <c r="Y6" s="688"/>
      <c r="Z6" s="665" t="s">
        <v>226</v>
      </c>
      <c r="AA6" s="688"/>
      <c r="AB6" s="688"/>
      <c r="AC6" s="688"/>
      <c r="AD6" s="688"/>
      <c r="AE6" s="688"/>
      <c r="AF6" s="688"/>
      <c r="AG6" s="688"/>
      <c r="AH6" s="688"/>
      <c r="AI6" s="688"/>
      <c r="AJ6" s="688"/>
      <c r="AK6" s="688"/>
      <c r="AL6" s="688"/>
      <c r="AM6" s="688"/>
      <c r="AN6" s="688"/>
      <c r="AO6" s="688"/>
      <c r="AP6" s="688"/>
      <c r="AQ6" s="688"/>
      <c r="AR6" s="688"/>
      <c r="AS6" s="688"/>
      <c r="AT6" s="688"/>
      <c r="AU6" s="688"/>
      <c r="AV6" s="688"/>
      <c r="AW6" s="688"/>
      <c r="AX6" s="688"/>
      <c r="AY6" s="688"/>
      <c r="AZ6" s="688"/>
      <c r="BA6" s="688"/>
      <c r="BB6" s="688"/>
      <c r="BC6" s="688"/>
      <c r="BD6" s="688"/>
      <c r="BE6" s="688"/>
      <c r="BF6" s="688"/>
      <c r="BG6" s="688"/>
      <c r="BH6" s="688"/>
      <c r="BI6" s="688"/>
      <c r="BJ6" s="688"/>
      <c r="BK6" s="688"/>
      <c r="BL6" s="688"/>
      <c r="BM6" s="688"/>
      <c r="BN6" s="688"/>
      <c r="BO6" s="688"/>
      <c r="BP6" s="688"/>
      <c r="BQ6" s="688"/>
      <c r="BR6" s="688"/>
    </row>
    <row r="7" spans="1:73" s="630" customFormat="1" ht="7.5" customHeight="1">
      <c r="D7" s="666"/>
      <c r="E7" s="666"/>
      <c r="F7" s="666"/>
      <c r="G7" s="666"/>
      <c r="H7" s="666"/>
      <c r="I7" s="666"/>
      <c r="J7" s="666"/>
      <c r="K7" s="666"/>
      <c r="L7" s="666"/>
      <c r="M7" s="666"/>
      <c r="N7" s="666"/>
      <c r="O7" s="666"/>
      <c r="P7" s="666"/>
      <c r="Q7" s="666"/>
      <c r="R7" s="666"/>
      <c r="S7" s="666"/>
      <c r="T7" s="666"/>
      <c r="U7" s="666"/>
      <c r="V7" s="666"/>
      <c r="W7" s="666"/>
      <c r="X7" s="666"/>
      <c r="Y7" s="666"/>
      <c r="Z7" s="667"/>
      <c r="AA7" s="666"/>
      <c r="AB7" s="666"/>
      <c r="AC7" s="666"/>
      <c r="AD7" s="666"/>
      <c r="AE7" s="666"/>
      <c r="AF7" s="666"/>
      <c r="AG7" s="666"/>
      <c r="AH7" s="666"/>
      <c r="AI7" s="666"/>
      <c r="AJ7" s="666"/>
      <c r="AK7" s="666"/>
      <c r="AL7" s="666"/>
      <c r="AM7" s="666"/>
      <c r="AN7" s="666"/>
      <c r="AO7" s="666"/>
      <c r="AP7" s="666"/>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c r="BR7" s="666"/>
    </row>
    <row r="8" spans="1:73" s="630" customFormat="1" ht="32.25" customHeight="1">
      <c r="D8" s="688" t="s">
        <v>224</v>
      </c>
      <c r="E8" s="688"/>
      <c r="F8" s="688"/>
      <c r="G8" s="688"/>
      <c r="H8" s="688"/>
      <c r="I8" s="688"/>
      <c r="J8" s="688"/>
      <c r="K8" s="688"/>
      <c r="L8" s="688"/>
      <c r="M8" s="688"/>
      <c r="N8" s="688"/>
      <c r="O8" s="688"/>
      <c r="P8" s="688"/>
      <c r="Q8" s="688"/>
      <c r="R8" s="688"/>
      <c r="S8" s="688"/>
      <c r="T8" s="688"/>
      <c r="U8" s="688"/>
      <c r="V8" s="688"/>
      <c r="W8" s="688"/>
      <c r="X8" s="688"/>
      <c r="Y8" s="688"/>
      <c r="Z8" s="665" t="s">
        <v>226</v>
      </c>
      <c r="AA8" s="688"/>
      <c r="AB8" s="688"/>
      <c r="AC8" s="688"/>
      <c r="AD8" s="688"/>
      <c r="AE8" s="688"/>
      <c r="AF8" s="688"/>
      <c r="AG8" s="688"/>
      <c r="AH8" s="688"/>
      <c r="AI8" s="688"/>
      <c r="AJ8" s="688"/>
      <c r="AK8" s="688"/>
      <c r="AL8" s="688"/>
      <c r="AM8" s="688"/>
      <c r="AN8" s="688"/>
      <c r="AO8" s="688"/>
      <c r="AP8" s="688"/>
      <c r="AQ8" s="688"/>
      <c r="AR8" s="688"/>
      <c r="AS8" s="688"/>
      <c r="AT8" s="688"/>
      <c r="AU8" s="688"/>
      <c r="AV8" s="688"/>
      <c r="AW8" s="688"/>
      <c r="AX8" s="688"/>
      <c r="AY8" s="688"/>
      <c r="AZ8" s="688"/>
      <c r="BA8" s="688"/>
      <c r="BB8" s="688"/>
      <c r="BC8" s="688"/>
      <c r="BD8" s="688"/>
      <c r="BE8" s="688"/>
      <c r="BF8" s="688"/>
      <c r="BG8" s="688"/>
      <c r="BH8" s="688"/>
      <c r="BI8" s="688"/>
      <c r="BJ8" s="688"/>
      <c r="BK8" s="688"/>
      <c r="BL8" s="688"/>
      <c r="BM8" s="688"/>
      <c r="BN8" s="688"/>
      <c r="BO8" s="688"/>
      <c r="BP8" s="688"/>
      <c r="BQ8" s="688"/>
      <c r="BR8" s="688"/>
    </row>
    <row r="9" spans="1:73" s="630" customFormat="1" ht="7.5" customHeight="1">
      <c r="D9" s="666"/>
      <c r="E9" s="666"/>
      <c r="F9" s="666"/>
      <c r="G9" s="666"/>
      <c r="H9" s="666"/>
      <c r="I9" s="666"/>
      <c r="J9" s="666"/>
      <c r="K9" s="666"/>
      <c r="L9" s="666"/>
      <c r="M9" s="666"/>
      <c r="N9" s="666"/>
      <c r="O9" s="666"/>
      <c r="P9" s="666"/>
      <c r="Q9" s="666"/>
      <c r="R9" s="666"/>
      <c r="S9" s="666"/>
      <c r="T9" s="666"/>
      <c r="U9" s="666"/>
      <c r="V9" s="666"/>
      <c r="W9" s="666"/>
      <c r="X9" s="666"/>
      <c r="Y9" s="666"/>
      <c r="Z9" s="667"/>
      <c r="AA9" s="666"/>
      <c r="AB9" s="666"/>
      <c r="AC9" s="666"/>
      <c r="AD9" s="666"/>
      <c r="AE9" s="666"/>
      <c r="AF9" s="666"/>
      <c r="AG9" s="666"/>
      <c r="AH9" s="666"/>
      <c r="AI9" s="666"/>
      <c r="AJ9" s="666"/>
      <c r="AK9" s="666"/>
      <c r="AL9" s="666"/>
      <c r="AM9" s="666"/>
      <c r="AN9" s="666"/>
      <c r="AO9" s="666"/>
      <c r="AP9" s="666"/>
      <c r="AQ9" s="666"/>
      <c r="AR9" s="666"/>
      <c r="AS9" s="666"/>
      <c r="AT9" s="666"/>
      <c r="AU9" s="666"/>
      <c r="AV9" s="666"/>
      <c r="AW9" s="666"/>
      <c r="AX9" s="666"/>
      <c r="AY9" s="666"/>
      <c r="AZ9" s="666"/>
      <c r="BA9" s="666"/>
      <c r="BB9" s="666"/>
      <c r="BC9" s="666"/>
      <c r="BD9" s="666"/>
      <c r="BE9" s="666"/>
      <c r="BF9" s="666"/>
      <c r="BG9" s="666"/>
      <c r="BH9" s="666"/>
      <c r="BI9" s="666"/>
      <c r="BJ9" s="666"/>
      <c r="BK9" s="666"/>
      <c r="BL9" s="666"/>
      <c r="BM9" s="666"/>
      <c r="BN9" s="666"/>
      <c r="BO9" s="666"/>
      <c r="BP9" s="666"/>
      <c r="BQ9" s="666"/>
      <c r="BR9" s="666"/>
    </row>
    <row r="10" spans="1:73" s="630" customFormat="1" ht="32.25" customHeight="1">
      <c r="D10" s="688" t="s">
        <v>225</v>
      </c>
      <c r="E10" s="688"/>
      <c r="F10" s="688"/>
      <c r="G10" s="688"/>
      <c r="H10" s="688"/>
      <c r="I10" s="688"/>
      <c r="J10" s="688"/>
      <c r="K10" s="688"/>
      <c r="L10" s="688"/>
      <c r="M10" s="688"/>
      <c r="N10" s="688"/>
      <c r="O10" s="688"/>
      <c r="P10" s="688"/>
      <c r="Q10" s="688"/>
      <c r="R10" s="688"/>
      <c r="S10" s="688"/>
      <c r="T10" s="688"/>
      <c r="U10" s="688"/>
      <c r="V10" s="688"/>
      <c r="W10" s="688"/>
      <c r="X10" s="688"/>
      <c r="Y10" s="688"/>
      <c r="Z10" s="665" t="s">
        <v>226</v>
      </c>
      <c r="AA10" s="688"/>
      <c r="AB10" s="688"/>
      <c r="AC10" s="688"/>
      <c r="AD10" s="688"/>
      <c r="AE10" s="688"/>
      <c r="AF10" s="688"/>
      <c r="AG10" s="688"/>
      <c r="AH10" s="688"/>
      <c r="AI10" s="688"/>
      <c r="AJ10" s="688"/>
      <c r="AK10" s="688"/>
      <c r="AL10" s="688"/>
      <c r="AM10" s="688"/>
      <c r="AN10" s="688"/>
      <c r="AO10" s="688"/>
      <c r="AP10" s="688"/>
      <c r="AQ10" s="688"/>
      <c r="AR10" s="688"/>
      <c r="AS10" s="688"/>
      <c r="AT10" s="688"/>
      <c r="AU10" s="688"/>
      <c r="AV10" s="688"/>
      <c r="AW10" s="688"/>
      <c r="AX10" s="688"/>
      <c r="AY10" s="688"/>
      <c r="AZ10" s="688"/>
      <c r="BA10" s="688"/>
      <c r="BB10" s="688"/>
      <c r="BC10" s="688"/>
      <c r="BD10" s="688"/>
      <c r="BE10" s="688"/>
      <c r="BF10" s="688"/>
      <c r="BG10" s="688"/>
      <c r="BH10" s="688"/>
      <c r="BI10" s="688"/>
      <c r="BJ10" s="688"/>
      <c r="BK10" s="688"/>
      <c r="BL10" s="688"/>
      <c r="BM10" s="688"/>
      <c r="BN10" s="688"/>
      <c r="BO10" s="688"/>
      <c r="BP10" s="688"/>
      <c r="BQ10" s="688"/>
      <c r="BR10" s="688"/>
    </row>
    <row r="11" spans="1:73" s="630" customFormat="1" ht="7.5" customHeight="1">
      <c r="D11" s="666"/>
      <c r="E11" s="666"/>
      <c r="F11" s="666"/>
      <c r="G11" s="666"/>
      <c r="H11" s="666"/>
      <c r="I11" s="666"/>
      <c r="J11" s="666"/>
      <c r="K11" s="666"/>
      <c r="L11" s="666"/>
      <c r="M11" s="666"/>
      <c r="N11" s="666"/>
      <c r="O11" s="666"/>
      <c r="P11" s="666"/>
      <c r="Q11" s="666"/>
      <c r="R11" s="666"/>
      <c r="S11" s="666"/>
      <c r="T11" s="666"/>
      <c r="U11" s="666"/>
      <c r="V11" s="666"/>
      <c r="W11" s="666"/>
      <c r="X11" s="666"/>
      <c r="Y11" s="666"/>
      <c r="Z11" s="667"/>
      <c r="AA11" s="666"/>
      <c r="AB11" s="666"/>
      <c r="AC11" s="666"/>
      <c r="AD11" s="666"/>
      <c r="AE11" s="666"/>
      <c r="AF11" s="666"/>
      <c r="AG11" s="666"/>
      <c r="AH11" s="666"/>
      <c r="AI11" s="666"/>
      <c r="AJ11" s="666"/>
      <c r="AK11" s="666"/>
      <c r="AL11" s="666"/>
      <c r="AM11" s="666"/>
      <c r="AN11" s="666"/>
      <c r="AO11" s="666"/>
      <c r="AP11" s="666"/>
      <c r="AQ11" s="666"/>
      <c r="AR11" s="666"/>
      <c r="AS11" s="666"/>
      <c r="AT11" s="666"/>
      <c r="AU11" s="666"/>
      <c r="AV11" s="666"/>
      <c r="AW11" s="666"/>
      <c r="AX11" s="666"/>
      <c r="AY11" s="666"/>
      <c r="AZ11" s="666"/>
      <c r="BA11" s="666"/>
      <c r="BB11" s="666"/>
      <c r="BC11" s="666"/>
      <c r="BD11" s="666"/>
      <c r="BE11" s="666"/>
      <c r="BF11" s="666"/>
      <c r="BG11" s="666"/>
      <c r="BH11" s="666"/>
      <c r="BI11" s="666"/>
      <c r="BJ11" s="666"/>
      <c r="BK11" s="666"/>
      <c r="BL11" s="666"/>
      <c r="BM11" s="666"/>
      <c r="BN11" s="666"/>
      <c r="BO11" s="666"/>
      <c r="BP11" s="666"/>
      <c r="BQ11" s="666"/>
      <c r="BR11" s="666"/>
    </row>
    <row r="12" spans="1:73" s="630" customFormat="1" ht="32.15" customHeight="1">
      <c r="D12" s="695" t="s">
        <v>850</v>
      </c>
      <c r="E12" s="695"/>
      <c r="F12" s="695"/>
      <c r="G12" s="695"/>
      <c r="H12" s="695"/>
      <c r="I12" s="695"/>
      <c r="J12" s="695"/>
      <c r="K12" s="695"/>
      <c r="L12" s="695"/>
      <c r="M12" s="695"/>
      <c r="N12" s="695"/>
      <c r="O12" s="695"/>
      <c r="P12" s="695"/>
      <c r="Q12" s="695"/>
      <c r="R12" s="695"/>
      <c r="S12" s="695"/>
      <c r="T12" s="695"/>
      <c r="U12" s="695"/>
      <c r="V12" s="695"/>
      <c r="W12" s="695"/>
      <c r="X12" s="695"/>
      <c r="Y12" s="695"/>
      <c r="Z12" s="665" t="s">
        <v>851</v>
      </c>
      <c r="AA12" s="688"/>
      <c r="AB12" s="688"/>
      <c r="AC12" s="688"/>
      <c r="AD12" s="688"/>
      <c r="AE12" s="688"/>
      <c r="AF12" s="688"/>
      <c r="AG12" s="688"/>
      <c r="AH12" s="688"/>
      <c r="AI12" s="688"/>
      <c r="AJ12" s="688"/>
      <c r="AK12" s="688"/>
      <c r="AL12" s="688"/>
      <c r="AM12" s="688"/>
      <c r="AN12" s="688"/>
      <c r="AO12" s="688"/>
      <c r="AP12" s="688"/>
      <c r="AQ12" s="688"/>
      <c r="AR12" s="688"/>
      <c r="AS12" s="688"/>
      <c r="AT12" s="688"/>
      <c r="AU12" s="688"/>
      <c r="AV12" s="688"/>
      <c r="AW12" s="688"/>
      <c r="AX12" s="688"/>
      <c r="AY12" s="688"/>
      <c r="AZ12" s="688"/>
      <c r="BA12" s="688"/>
      <c r="BB12" s="688"/>
      <c r="BC12" s="688"/>
      <c r="BD12" s="688"/>
      <c r="BE12" s="688"/>
      <c r="BF12" s="688"/>
      <c r="BG12" s="688"/>
      <c r="BH12" s="688"/>
      <c r="BI12" s="688"/>
      <c r="BJ12" s="688"/>
      <c r="BK12" s="688"/>
      <c r="BL12" s="688"/>
      <c r="BM12" s="688"/>
      <c r="BN12" s="688"/>
      <c r="BO12" s="688"/>
      <c r="BP12" s="688"/>
      <c r="BQ12" s="688"/>
      <c r="BR12" s="688"/>
    </row>
    <row r="13" spans="1:73" s="630" customFormat="1" ht="7.5" customHeight="1">
      <c r="D13" s="666"/>
      <c r="E13" s="666"/>
      <c r="F13" s="666"/>
      <c r="G13" s="666"/>
      <c r="H13" s="666"/>
      <c r="I13" s="666"/>
      <c r="J13" s="666"/>
      <c r="K13" s="666"/>
      <c r="L13" s="666"/>
      <c r="M13" s="666"/>
      <c r="N13" s="666"/>
      <c r="O13" s="666"/>
      <c r="P13" s="666"/>
      <c r="Q13" s="666"/>
      <c r="R13" s="666"/>
      <c r="S13" s="666"/>
      <c r="T13" s="666"/>
      <c r="U13" s="666"/>
      <c r="V13" s="666"/>
      <c r="W13" s="666"/>
      <c r="X13" s="666"/>
      <c r="Y13" s="666"/>
      <c r="Z13" s="667"/>
    </row>
    <row r="14" spans="1:73" s="630" customFormat="1" ht="33" customHeight="1">
      <c r="D14" s="688" t="s">
        <v>852</v>
      </c>
      <c r="E14" s="688"/>
      <c r="F14" s="688"/>
      <c r="G14" s="688"/>
      <c r="H14" s="688"/>
      <c r="I14" s="688"/>
      <c r="J14" s="688"/>
      <c r="K14" s="688"/>
      <c r="L14" s="688"/>
      <c r="M14" s="688"/>
      <c r="N14" s="688"/>
      <c r="O14" s="688"/>
      <c r="P14" s="688"/>
      <c r="Q14" s="688"/>
      <c r="R14" s="688"/>
      <c r="S14" s="688"/>
      <c r="T14" s="688"/>
      <c r="U14" s="688"/>
      <c r="V14" s="688"/>
      <c r="W14" s="688"/>
      <c r="X14" s="688"/>
      <c r="Y14" s="688"/>
      <c r="Z14" s="665" t="s">
        <v>851</v>
      </c>
      <c r="AA14" s="688"/>
      <c r="AB14" s="688"/>
      <c r="AC14" s="688"/>
      <c r="AD14" s="688"/>
      <c r="AE14" s="688"/>
      <c r="AF14" s="688"/>
      <c r="AG14" s="688"/>
      <c r="AH14" s="688"/>
      <c r="AI14" s="688"/>
      <c r="AJ14" s="688"/>
      <c r="AK14" s="688"/>
      <c r="AL14" s="688"/>
      <c r="AM14" s="688"/>
      <c r="AN14" s="688"/>
      <c r="AO14" s="688"/>
      <c r="AP14" s="688"/>
      <c r="AQ14" s="688"/>
      <c r="AR14" s="688"/>
      <c r="AS14" s="688"/>
      <c r="AT14" s="688"/>
      <c r="AU14" s="688"/>
      <c r="AV14" s="688"/>
      <c r="AW14" s="692" t="s">
        <v>227</v>
      </c>
      <c r="AX14" s="692"/>
      <c r="AY14" s="692"/>
      <c r="AZ14" s="692"/>
      <c r="BA14" s="692"/>
      <c r="BB14" s="692"/>
      <c r="BC14" s="692"/>
      <c r="BD14" s="692"/>
      <c r="BE14" s="692"/>
      <c r="BF14" s="693"/>
      <c r="BG14" s="693"/>
      <c r="BH14" s="693"/>
      <c r="BI14" s="693"/>
      <c r="BJ14" s="693"/>
      <c r="BK14" s="693"/>
      <c r="BL14" s="693"/>
      <c r="BM14" s="693"/>
      <c r="BN14" s="693"/>
      <c r="BO14" s="693"/>
      <c r="BP14" s="693"/>
      <c r="BQ14" s="693"/>
      <c r="BR14" s="668" t="s">
        <v>853</v>
      </c>
    </row>
    <row r="15" spans="1:73" s="630" customFormat="1" ht="7.5" customHeight="1">
      <c r="D15" s="666"/>
      <c r="E15" s="666"/>
      <c r="F15" s="666"/>
      <c r="G15" s="666"/>
      <c r="H15" s="666"/>
      <c r="I15" s="666"/>
      <c r="J15" s="666"/>
      <c r="K15" s="666"/>
      <c r="L15" s="666"/>
      <c r="M15" s="666"/>
      <c r="N15" s="666"/>
      <c r="O15" s="666"/>
      <c r="P15" s="666"/>
      <c r="Q15" s="666"/>
      <c r="R15" s="666"/>
      <c r="S15" s="666"/>
      <c r="T15" s="666"/>
      <c r="U15" s="666"/>
      <c r="V15" s="666"/>
      <c r="W15" s="666"/>
      <c r="X15" s="666"/>
      <c r="Y15" s="666"/>
      <c r="Z15" s="667"/>
    </row>
    <row r="16" spans="1:73" s="630" customFormat="1" ht="33" customHeight="1">
      <c r="D16" s="688" t="s">
        <v>854</v>
      </c>
      <c r="E16" s="688"/>
      <c r="F16" s="688"/>
      <c r="G16" s="688"/>
      <c r="H16" s="688"/>
      <c r="I16" s="688"/>
      <c r="J16" s="688"/>
      <c r="K16" s="688"/>
      <c r="L16" s="688"/>
      <c r="M16" s="688"/>
      <c r="N16" s="688"/>
      <c r="O16" s="688"/>
      <c r="P16" s="688"/>
      <c r="Q16" s="688"/>
      <c r="R16" s="688"/>
      <c r="S16" s="688"/>
      <c r="T16" s="688"/>
      <c r="U16" s="688"/>
      <c r="V16" s="688"/>
      <c r="W16" s="688"/>
      <c r="X16" s="688"/>
      <c r="Y16" s="688"/>
      <c r="Z16" s="665" t="s">
        <v>226</v>
      </c>
      <c r="AA16" s="688"/>
      <c r="AB16" s="688"/>
      <c r="AC16" s="688"/>
      <c r="AD16" s="688"/>
      <c r="AE16" s="688"/>
      <c r="AF16" s="688"/>
      <c r="AG16" s="688"/>
      <c r="AH16" s="688"/>
      <c r="AI16" s="688"/>
      <c r="AJ16" s="688"/>
      <c r="AK16" s="688"/>
      <c r="AL16" s="688"/>
      <c r="AM16" s="688"/>
      <c r="AN16" s="688"/>
      <c r="AO16" s="688"/>
      <c r="AP16" s="688"/>
      <c r="AQ16" s="688"/>
      <c r="AR16" s="688"/>
      <c r="AS16" s="688"/>
      <c r="AT16" s="688"/>
      <c r="AU16" s="688"/>
      <c r="AV16" s="688"/>
      <c r="AW16" s="689"/>
      <c r="AX16" s="689"/>
      <c r="AY16" s="689"/>
      <c r="AZ16" s="689"/>
      <c r="BA16" s="689"/>
      <c r="BB16" s="689"/>
      <c r="BC16" s="689"/>
      <c r="BD16" s="689"/>
      <c r="BE16" s="689"/>
      <c r="BF16" s="690"/>
      <c r="BG16" s="690"/>
      <c r="BH16" s="690"/>
      <c r="BI16" s="690"/>
      <c r="BJ16" s="690"/>
      <c r="BK16" s="690"/>
      <c r="BL16" s="690"/>
      <c r="BM16" s="690"/>
      <c r="BN16" s="690"/>
      <c r="BO16" s="690"/>
      <c r="BP16" s="690"/>
      <c r="BQ16" s="690"/>
      <c r="BR16" s="669"/>
    </row>
    <row r="17" spans="4:72" s="630" customFormat="1" ht="7.5" customHeight="1">
      <c r="D17" s="666"/>
      <c r="E17" s="666"/>
      <c r="F17" s="666"/>
      <c r="G17" s="666"/>
      <c r="H17" s="666"/>
      <c r="I17" s="666"/>
      <c r="J17" s="666"/>
      <c r="K17" s="666"/>
      <c r="L17" s="666"/>
      <c r="M17" s="666"/>
      <c r="N17" s="666"/>
      <c r="O17" s="666"/>
      <c r="P17" s="666"/>
      <c r="Q17" s="666"/>
      <c r="R17" s="666"/>
      <c r="S17" s="666"/>
      <c r="T17" s="666"/>
      <c r="U17" s="666"/>
      <c r="V17" s="666"/>
      <c r="W17" s="666"/>
      <c r="X17" s="666"/>
      <c r="Y17" s="666"/>
      <c r="Z17" s="667"/>
    </row>
    <row r="18" spans="4:72" s="630" customFormat="1" ht="33" customHeight="1">
      <c r="D18" s="688" t="s">
        <v>228</v>
      </c>
      <c r="E18" s="688"/>
      <c r="F18" s="688"/>
      <c r="G18" s="688"/>
      <c r="H18" s="688"/>
      <c r="I18" s="688"/>
      <c r="J18" s="688"/>
      <c r="K18" s="688"/>
      <c r="L18" s="688"/>
      <c r="M18" s="688"/>
      <c r="N18" s="688"/>
      <c r="O18" s="688"/>
      <c r="P18" s="688"/>
      <c r="Q18" s="688"/>
      <c r="R18" s="688"/>
      <c r="S18" s="688"/>
      <c r="T18" s="688"/>
      <c r="U18" s="688"/>
      <c r="V18" s="688"/>
      <c r="W18" s="688"/>
      <c r="X18" s="688"/>
      <c r="Y18" s="688"/>
      <c r="Z18" s="665" t="s">
        <v>851</v>
      </c>
      <c r="AA18" s="668"/>
      <c r="AB18" s="691"/>
      <c r="AC18" s="691"/>
      <c r="AD18" s="691"/>
      <c r="AE18" s="691"/>
      <c r="AF18" s="691"/>
      <c r="AG18" s="691"/>
      <c r="AH18" s="691"/>
      <c r="AI18" s="691"/>
      <c r="AJ18" s="691" t="s">
        <v>229</v>
      </c>
      <c r="AK18" s="691"/>
      <c r="AL18" s="691"/>
      <c r="AM18" s="691"/>
      <c r="AN18" s="691"/>
      <c r="AO18" s="691"/>
      <c r="AP18" s="691"/>
      <c r="AQ18" s="691" t="s">
        <v>230</v>
      </c>
      <c r="AR18" s="691"/>
      <c r="AS18" s="691"/>
      <c r="AT18" s="691"/>
      <c r="AU18" s="691"/>
      <c r="AV18" s="691"/>
      <c r="AW18" s="691" t="s">
        <v>231</v>
      </c>
      <c r="AX18" s="691"/>
      <c r="AY18" s="691"/>
      <c r="AZ18" s="668"/>
      <c r="BA18" s="668"/>
      <c r="BB18" s="668"/>
      <c r="BC18" s="668"/>
      <c r="BD18" s="668"/>
      <c r="BE18" s="668"/>
      <c r="BF18" s="668"/>
      <c r="BG18" s="668"/>
      <c r="BH18" s="668"/>
      <c r="BI18" s="668"/>
      <c r="BJ18" s="668"/>
      <c r="BK18" s="668"/>
      <c r="BL18" s="668"/>
      <c r="BM18" s="668"/>
      <c r="BN18" s="668"/>
      <c r="BO18" s="668"/>
      <c r="BP18" s="668"/>
      <c r="BQ18" s="668"/>
      <c r="BR18" s="668"/>
    </row>
    <row r="19" spans="4:72" s="630" customFormat="1"/>
    <row r="20" spans="4:72" s="630" customFormat="1" ht="16.5">
      <c r="Q20" s="696" t="s">
        <v>232</v>
      </c>
      <c r="R20" s="696"/>
      <c r="S20" s="696"/>
      <c r="T20" s="696"/>
      <c r="U20" s="696"/>
      <c r="V20" s="696"/>
      <c r="W20" s="696"/>
      <c r="X20" s="696"/>
      <c r="Y20" s="696"/>
      <c r="Z20" s="697" t="s">
        <v>880</v>
      </c>
      <c r="AA20" s="697"/>
      <c r="AB20" s="697"/>
      <c r="AC20" s="697"/>
      <c r="AD20" s="697"/>
      <c r="AE20" s="697"/>
      <c r="AF20" s="697"/>
      <c r="AG20" s="697"/>
      <c r="AH20" s="697"/>
      <c r="AI20" s="697"/>
      <c r="AJ20" s="697"/>
      <c r="AK20" s="697"/>
      <c r="AL20" s="697"/>
      <c r="AM20" s="697"/>
      <c r="AN20" s="697"/>
      <c r="AO20" s="697"/>
      <c r="AP20" s="697"/>
      <c r="AQ20" s="697"/>
      <c r="AR20" s="697"/>
      <c r="AS20" s="697"/>
      <c r="AT20" s="697"/>
      <c r="AU20" s="697"/>
      <c r="AV20" s="697"/>
      <c r="AW20" s="697"/>
      <c r="AX20" s="697"/>
      <c r="AY20" s="697"/>
      <c r="AZ20" s="697"/>
      <c r="BA20" s="697"/>
      <c r="BB20" s="697"/>
      <c r="BC20" s="697"/>
      <c r="BD20" s="697"/>
      <c r="BE20" s="697"/>
      <c r="BF20" s="697"/>
      <c r="BG20" s="697"/>
      <c r="BH20" s="697"/>
      <c r="BI20" s="697"/>
      <c r="BJ20" s="697"/>
      <c r="BK20" s="697"/>
      <c r="BL20" s="697"/>
      <c r="BM20" s="697"/>
      <c r="BN20" s="697"/>
      <c r="BO20" s="697"/>
      <c r="BP20" s="697"/>
      <c r="BQ20" s="629"/>
      <c r="BR20" s="629"/>
      <c r="BS20" s="629"/>
      <c r="BT20" s="629"/>
    </row>
    <row r="21" spans="4:72" s="630" customFormat="1" ht="4.5" customHeight="1">
      <c r="Z21" s="629"/>
      <c r="AA21" s="629"/>
      <c r="AB21" s="629"/>
      <c r="AC21" s="629"/>
      <c r="AD21" s="629"/>
      <c r="AE21" s="629"/>
      <c r="AF21" s="629"/>
      <c r="AG21" s="629"/>
      <c r="AH21" s="629"/>
      <c r="AI21" s="629"/>
      <c r="AJ21" s="629"/>
      <c r="AK21" s="629"/>
      <c r="AL21" s="629"/>
      <c r="AM21" s="629"/>
      <c r="AN21" s="629"/>
      <c r="AO21" s="629"/>
      <c r="AP21" s="629"/>
      <c r="AQ21" s="629"/>
      <c r="AR21" s="629"/>
      <c r="AS21" s="629"/>
      <c r="AT21" s="629"/>
      <c r="AU21" s="629"/>
      <c r="AV21" s="629"/>
      <c r="AW21" s="629"/>
      <c r="AX21" s="629"/>
      <c r="AY21" s="629"/>
      <c r="AZ21" s="629"/>
      <c r="BA21" s="629"/>
      <c r="BB21" s="629"/>
      <c r="BC21" s="629"/>
      <c r="BD21" s="629"/>
      <c r="BE21" s="629"/>
      <c r="BF21" s="629"/>
      <c r="BG21" s="629"/>
      <c r="BH21" s="629"/>
      <c r="BI21" s="629"/>
      <c r="BJ21" s="629"/>
      <c r="BK21" s="629"/>
      <c r="BL21" s="629"/>
      <c r="BM21" s="629"/>
      <c r="BN21" s="629"/>
      <c r="BO21" s="629"/>
      <c r="BP21" s="629"/>
      <c r="BQ21" s="629"/>
      <c r="BR21" s="629"/>
      <c r="BS21" s="629"/>
      <c r="BT21" s="629"/>
    </row>
    <row r="22" spans="4:72" s="630" customFormat="1" ht="16.5">
      <c r="Z22" s="697" t="s">
        <v>834</v>
      </c>
      <c r="AA22" s="697"/>
      <c r="AB22" s="697"/>
      <c r="AC22" s="697"/>
      <c r="AD22" s="697"/>
      <c r="AE22" s="697"/>
      <c r="AF22" s="697"/>
      <c r="AG22" s="697"/>
      <c r="AH22" s="697"/>
      <c r="AI22" s="697"/>
      <c r="AJ22" s="697"/>
      <c r="AK22" s="697"/>
      <c r="AL22" s="697"/>
      <c r="AM22" s="697"/>
      <c r="AN22" s="697"/>
      <c r="AO22" s="697"/>
      <c r="AP22" s="697"/>
      <c r="AQ22" s="697"/>
      <c r="AR22" s="697"/>
      <c r="AS22" s="697"/>
      <c r="AT22" s="697"/>
      <c r="AU22" s="697"/>
      <c r="AV22" s="697"/>
      <c r="AW22" s="697"/>
      <c r="AX22" s="697"/>
      <c r="AY22" s="697"/>
      <c r="AZ22" s="697"/>
      <c r="BA22" s="697"/>
      <c r="BB22" s="697"/>
      <c r="BC22" s="697"/>
      <c r="BD22" s="697"/>
      <c r="BE22" s="697"/>
      <c r="BF22" s="697"/>
      <c r="BG22" s="697"/>
      <c r="BH22" s="697"/>
      <c r="BI22" s="697"/>
      <c r="BJ22" s="697"/>
      <c r="BK22" s="697"/>
      <c r="BL22" s="697"/>
      <c r="BM22" s="697"/>
      <c r="BN22" s="697"/>
      <c r="BO22" s="697"/>
      <c r="BP22" s="697"/>
      <c r="BQ22" s="629"/>
      <c r="BR22" s="629"/>
      <c r="BS22" s="629"/>
      <c r="BT22" s="629"/>
    </row>
    <row r="23" spans="4:72" s="630" customFormat="1" ht="4.5" customHeight="1">
      <c r="Z23" s="629"/>
      <c r="AA23" s="629"/>
      <c r="AB23" s="629"/>
      <c r="AC23" s="629"/>
      <c r="AD23" s="629"/>
      <c r="AE23" s="629"/>
      <c r="AF23" s="629"/>
      <c r="AG23" s="629"/>
      <c r="AH23" s="629"/>
      <c r="AI23" s="629"/>
      <c r="AJ23" s="629"/>
      <c r="AK23" s="629"/>
      <c r="AL23" s="629"/>
      <c r="AM23" s="629"/>
      <c r="AN23" s="629"/>
      <c r="AO23" s="629"/>
      <c r="AP23" s="629"/>
      <c r="AQ23" s="629"/>
      <c r="AR23" s="629"/>
      <c r="AS23" s="629"/>
      <c r="AT23" s="629"/>
      <c r="AU23" s="629"/>
      <c r="AV23" s="629"/>
      <c r="AW23" s="629"/>
      <c r="AX23" s="629"/>
      <c r="AY23" s="629"/>
      <c r="AZ23" s="629"/>
      <c r="BA23" s="629"/>
      <c r="BB23" s="629"/>
      <c r="BC23" s="629"/>
      <c r="BD23" s="629"/>
      <c r="BE23" s="629"/>
      <c r="BF23" s="629"/>
      <c r="BG23" s="629"/>
      <c r="BH23" s="629"/>
      <c r="BI23" s="629"/>
      <c r="BJ23" s="629"/>
      <c r="BK23" s="629"/>
      <c r="BL23" s="629"/>
      <c r="BM23" s="629"/>
      <c r="BN23" s="629"/>
      <c r="BO23" s="629"/>
      <c r="BP23" s="629"/>
      <c r="BQ23" s="629"/>
      <c r="BR23" s="629"/>
      <c r="BS23" s="629"/>
      <c r="BT23" s="629"/>
    </row>
    <row r="24" spans="4:72" s="630" customFormat="1" ht="16.5">
      <c r="Z24" s="697" t="s">
        <v>860</v>
      </c>
      <c r="AA24" s="697"/>
      <c r="AB24" s="697"/>
      <c r="AC24" s="697"/>
      <c r="AD24" s="697"/>
      <c r="AE24" s="697"/>
      <c r="AF24" s="697"/>
      <c r="AG24" s="697"/>
      <c r="AH24" s="697"/>
      <c r="AI24" s="697"/>
      <c r="AJ24" s="697"/>
      <c r="AK24" s="697"/>
      <c r="AL24" s="697"/>
      <c r="AM24" s="697"/>
      <c r="AN24" s="697"/>
      <c r="AO24" s="697"/>
      <c r="AP24" s="697"/>
      <c r="AQ24" s="697"/>
      <c r="AR24" s="697"/>
      <c r="AS24" s="697"/>
      <c r="AT24" s="697"/>
      <c r="AU24" s="697"/>
      <c r="AV24" s="697"/>
      <c r="AW24" s="697"/>
      <c r="AX24" s="697"/>
      <c r="AY24" s="697"/>
      <c r="AZ24" s="697"/>
      <c r="BA24" s="697"/>
      <c r="BB24" s="697"/>
      <c r="BC24" s="697"/>
      <c r="BD24" s="697"/>
      <c r="BE24" s="697"/>
      <c r="BF24" s="697"/>
      <c r="BG24" s="697"/>
      <c r="BH24" s="697"/>
      <c r="BI24" s="697"/>
      <c r="BJ24" s="697"/>
      <c r="BK24" s="697"/>
      <c r="BL24" s="697"/>
      <c r="BM24" s="697"/>
      <c r="BN24" s="697"/>
      <c r="BO24" s="697"/>
      <c r="BP24" s="697"/>
      <c r="BQ24" s="629"/>
      <c r="BR24" s="629"/>
      <c r="BS24" s="629"/>
      <c r="BT24" s="629"/>
    </row>
    <row r="25" spans="4:72" s="630" customFormat="1" ht="4.5" customHeight="1">
      <c r="Z25" s="629"/>
      <c r="AA25" s="629"/>
      <c r="AB25" s="629"/>
      <c r="AC25" s="629"/>
      <c r="AD25" s="629"/>
      <c r="AE25" s="629"/>
      <c r="AF25" s="629"/>
      <c r="AG25" s="629"/>
      <c r="AH25" s="629"/>
      <c r="AI25" s="629"/>
      <c r="AJ25" s="629"/>
      <c r="AK25" s="629"/>
      <c r="AL25" s="629"/>
      <c r="AM25" s="629"/>
      <c r="AN25" s="629"/>
      <c r="AO25" s="629"/>
      <c r="AP25" s="629"/>
      <c r="AQ25" s="629"/>
      <c r="AR25" s="629"/>
      <c r="AS25" s="629"/>
      <c r="AT25" s="629"/>
      <c r="AU25" s="629"/>
      <c r="AV25" s="629"/>
      <c r="AW25" s="629"/>
      <c r="AX25" s="629"/>
      <c r="AY25" s="629"/>
      <c r="AZ25" s="629"/>
      <c r="BA25" s="629"/>
      <c r="BB25" s="629"/>
      <c r="BC25" s="629"/>
      <c r="BD25" s="629"/>
      <c r="BE25" s="629"/>
      <c r="BF25" s="629"/>
      <c r="BG25" s="629"/>
      <c r="BH25" s="629"/>
      <c r="BI25" s="629"/>
      <c r="BJ25" s="629"/>
      <c r="BK25" s="629"/>
      <c r="BL25" s="629"/>
      <c r="BM25" s="629"/>
      <c r="BN25" s="629"/>
      <c r="BO25" s="629"/>
      <c r="BP25" s="629"/>
      <c r="BQ25" s="629"/>
      <c r="BR25" s="629"/>
      <c r="BS25" s="629"/>
      <c r="BT25" s="629"/>
    </row>
    <row r="26" spans="4:72" s="630" customFormat="1" ht="16.5">
      <c r="Z26" s="697" t="s">
        <v>859</v>
      </c>
      <c r="AA26" s="697"/>
      <c r="AB26" s="697"/>
      <c r="AC26" s="697"/>
      <c r="AD26" s="697"/>
      <c r="AE26" s="697"/>
      <c r="AF26" s="697"/>
      <c r="AG26" s="697"/>
      <c r="AH26" s="697"/>
      <c r="AI26" s="697"/>
      <c r="AJ26" s="697"/>
      <c r="AK26" s="697"/>
      <c r="AL26" s="697"/>
      <c r="AM26" s="697"/>
      <c r="AN26" s="697"/>
      <c r="AO26" s="697"/>
      <c r="AP26" s="697"/>
      <c r="AQ26" s="697"/>
      <c r="AR26" s="697"/>
      <c r="AS26" s="697"/>
      <c r="AT26" s="697"/>
      <c r="AU26" s="697"/>
      <c r="AV26" s="697"/>
      <c r="AW26" s="697"/>
      <c r="AX26" s="697"/>
      <c r="AY26" s="697"/>
      <c r="AZ26" s="697"/>
      <c r="BA26" s="697"/>
      <c r="BB26" s="697"/>
      <c r="BC26" s="697"/>
      <c r="BD26" s="697"/>
      <c r="BE26" s="697"/>
      <c r="BF26" s="697"/>
      <c r="BG26" s="697"/>
      <c r="BH26" s="697"/>
      <c r="BI26" s="697"/>
      <c r="BJ26" s="697"/>
      <c r="BK26" s="697"/>
      <c r="BL26" s="697"/>
      <c r="BM26" s="697"/>
      <c r="BN26" s="697"/>
      <c r="BO26" s="697"/>
      <c r="BP26" s="697"/>
      <c r="BQ26" s="697"/>
      <c r="BR26" s="697"/>
      <c r="BS26" s="697"/>
      <c r="BT26" s="697"/>
    </row>
    <row r="27" spans="4:72" s="630" customFormat="1" ht="4.5" customHeight="1">
      <c r="Z27" s="629"/>
      <c r="AA27" s="629"/>
      <c r="AB27" s="629"/>
      <c r="AC27" s="629"/>
      <c r="AD27" s="629"/>
      <c r="AE27" s="629"/>
      <c r="AF27" s="629"/>
      <c r="AG27" s="629"/>
      <c r="AH27" s="629"/>
      <c r="AI27" s="629"/>
      <c r="AJ27" s="629"/>
      <c r="AK27" s="629"/>
      <c r="AL27" s="629"/>
      <c r="AM27" s="629"/>
      <c r="AN27" s="629"/>
      <c r="AO27" s="629"/>
      <c r="AP27" s="629"/>
      <c r="AQ27" s="629"/>
      <c r="AR27" s="629"/>
      <c r="AS27" s="629"/>
      <c r="AT27" s="629"/>
      <c r="AU27" s="629"/>
      <c r="AV27" s="629"/>
      <c r="AW27" s="629"/>
      <c r="AX27" s="629"/>
      <c r="AY27" s="629"/>
      <c r="AZ27" s="629"/>
      <c r="BA27" s="629"/>
      <c r="BB27" s="629"/>
      <c r="BC27" s="629"/>
      <c r="BD27" s="629"/>
      <c r="BE27" s="629"/>
      <c r="BF27" s="629"/>
      <c r="BG27" s="629"/>
      <c r="BH27" s="629"/>
      <c r="BI27" s="629"/>
      <c r="BJ27" s="629"/>
      <c r="BK27" s="629"/>
      <c r="BL27" s="629"/>
      <c r="BM27" s="629"/>
      <c r="BN27" s="629"/>
      <c r="BO27" s="629"/>
      <c r="BP27" s="629"/>
      <c r="BQ27" s="629"/>
      <c r="BR27" s="629"/>
      <c r="BS27" s="629"/>
      <c r="BT27" s="629"/>
    </row>
    <row r="28" spans="4:72" s="630" customFormat="1" ht="16.5">
      <c r="Z28" s="697" t="s">
        <v>878</v>
      </c>
      <c r="AA28" s="697"/>
      <c r="AB28" s="697"/>
      <c r="AC28" s="697"/>
      <c r="AD28" s="697"/>
      <c r="AE28" s="697"/>
      <c r="AF28" s="697"/>
      <c r="AG28" s="697"/>
      <c r="AH28" s="697"/>
      <c r="AI28" s="697"/>
      <c r="AJ28" s="697"/>
      <c r="AK28" s="697"/>
      <c r="AL28" s="697"/>
      <c r="AM28" s="697"/>
      <c r="AN28" s="697"/>
      <c r="AO28" s="697"/>
      <c r="AP28" s="697"/>
      <c r="AQ28" s="697"/>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7"/>
    </row>
    <row r="29" spans="4:72" s="630" customFormat="1" ht="4.5" customHeight="1">
      <c r="Z29" s="629"/>
      <c r="AA29" s="629"/>
      <c r="AB29" s="629"/>
      <c r="AC29" s="629"/>
      <c r="AD29" s="629"/>
      <c r="AE29" s="629"/>
      <c r="AF29" s="629"/>
      <c r="AG29" s="629"/>
      <c r="AH29" s="629"/>
      <c r="AI29" s="629"/>
      <c r="AJ29" s="629"/>
      <c r="AK29" s="629"/>
      <c r="AL29" s="629"/>
      <c r="AM29" s="629"/>
      <c r="AN29" s="629"/>
      <c r="AO29" s="629"/>
      <c r="AP29" s="629"/>
      <c r="AQ29" s="629"/>
      <c r="AR29" s="629"/>
      <c r="AS29" s="629"/>
      <c r="AT29" s="629"/>
      <c r="AU29" s="629"/>
      <c r="AV29" s="629"/>
      <c r="AW29" s="629"/>
      <c r="AX29" s="629"/>
      <c r="AY29" s="629"/>
      <c r="AZ29" s="629"/>
      <c r="BA29" s="629"/>
      <c r="BB29" s="629"/>
      <c r="BC29" s="629"/>
      <c r="BD29" s="629"/>
      <c r="BE29" s="629"/>
      <c r="BF29" s="629"/>
      <c r="BG29" s="629"/>
      <c r="BH29" s="629"/>
      <c r="BI29" s="629"/>
      <c r="BJ29" s="629"/>
      <c r="BK29" s="629"/>
      <c r="BL29" s="629"/>
      <c r="BM29" s="629"/>
      <c r="BN29" s="629"/>
      <c r="BO29" s="629"/>
      <c r="BP29" s="629"/>
      <c r="BQ29" s="629"/>
      <c r="BR29" s="629"/>
      <c r="BS29" s="629"/>
      <c r="BT29" s="629"/>
    </row>
    <row r="30" spans="4:72" s="630" customFormat="1" ht="41.15" customHeight="1">
      <c r="Z30" s="699" t="s">
        <v>879</v>
      </c>
      <c r="AA30" s="700"/>
      <c r="AB30" s="700"/>
      <c r="AC30" s="700"/>
      <c r="AD30" s="700"/>
      <c r="AE30" s="700"/>
      <c r="AF30" s="700"/>
      <c r="AG30" s="700"/>
      <c r="AH30" s="700"/>
      <c r="AI30" s="700"/>
      <c r="AJ30" s="700"/>
      <c r="AK30" s="700"/>
      <c r="AL30" s="700"/>
      <c r="AM30" s="700"/>
      <c r="AN30" s="700"/>
      <c r="AO30" s="700"/>
      <c r="AP30" s="700"/>
      <c r="AQ30" s="700"/>
      <c r="AR30" s="700"/>
      <c r="AS30" s="700"/>
      <c r="AT30" s="700"/>
      <c r="AU30" s="700"/>
      <c r="AV30" s="700"/>
      <c r="AW30" s="700"/>
      <c r="AX30" s="700"/>
      <c r="AY30" s="700"/>
      <c r="AZ30" s="700"/>
      <c r="BA30" s="700"/>
      <c r="BB30" s="700"/>
      <c r="BC30" s="700"/>
      <c r="BD30" s="700"/>
      <c r="BE30" s="700"/>
      <c r="BF30" s="700"/>
      <c r="BG30" s="700"/>
      <c r="BH30" s="700"/>
      <c r="BI30" s="700"/>
      <c r="BJ30" s="700"/>
      <c r="BK30" s="700"/>
      <c r="BL30" s="700"/>
      <c r="BM30" s="700"/>
      <c r="BN30" s="700"/>
      <c r="BO30" s="700"/>
      <c r="BP30" s="700"/>
      <c r="BQ30" s="700"/>
      <c r="BR30" s="700"/>
      <c r="BS30" s="700"/>
      <c r="BT30" s="670"/>
    </row>
    <row r="31" spans="4:72" ht="4.5" customHeight="1"/>
    <row r="32" spans="4:72" ht="16.5">
      <c r="Z32" s="698"/>
      <c r="AA32" s="698"/>
      <c r="AB32" s="698"/>
      <c r="AC32" s="698"/>
      <c r="AD32" s="698"/>
      <c r="AE32" s="698"/>
      <c r="AF32" s="698"/>
      <c r="AG32" s="698"/>
      <c r="AH32" s="698"/>
      <c r="AI32" s="698"/>
      <c r="AJ32" s="698"/>
      <c r="AK32" s="698"/>
      <c r="AL32" s="698"/>
      <c r="AM32" s="698"/>
      <c r="AN32" s="698"/>
      <c r="AO32" s="698"/>
      <c r="AP32" s="698"/>
      <c r="AQ32" s="698"/>
      <c r="AR32" s="698"/>
      <c r="AS32" s="698"/>
      <c r="AT32" s="698"/>
      <c r="AU32" s="698"/>
      <c r="AV32" s="698"/>
      <c r="AW32" s="698"/>
      <c r="AX32" s="698"/>
      <c r="AY32" s="698"/>
      <c r="AZ32" s="698"/>
      <c r="BA32" s="698"/>
      <c r="BB32" s="698"/>
      <c r="BC32" s="698"/>
      <c r="BD32" s="698"/>
      <c r="BE32" s="698"/>
      <c r="BF32" s="698"/>
      <c r="BG32" s="698"/>
      <c r="BH32" s="698"/>
      <c r="BI32" s="698"/>
      <c r="BJ32" s="698"/>
      <c r="BK32" s="698"/>
      <c r="BL32" s="698"/>
      <c r="BM32" s="698"/>
      <c r="BN32" s="698"/>
      <c r="BO32" s="698"/>
      <c r="BP32" s="698"/>
    </row>
    <row r="33" spans="26:68" ht="17.25" customHeight="1"/>
    <row r="38" spans="26:68" ht="16.5">
      <c r="Z38" s="698"/>
      <c r="AA38" s="698"/>
      <c r="AB38" s="698"/>
      <c r="AC38" s="698"/>
      <c r="AD38" s="698"/>
      <c r="AE38" s="698"/>
      <c r="AF38" s="698"/>
      <c r="AG38" s="698"/>
      <c r="AH38" s="698"/>
      <c r="AI38" s="698"/>
      <c r="AJ38" s="698"/>
      <c r="AK38" s="698"/>
      <c r="AL38" s="698"/>
      <c r="AM38" s="698"/>
      <c r="AN38" s="698"/>
      <c r="AO38" s="698"/>
      <c r="AP38" s="698"/>
      <c r="AQ38" s="698"/>
      <c r="AR38" s="698"/>
      <c r="AS38" s="698"/>
      <c r="AT38" s="698"/>
      <c r="AU38" s="698"/>
      <c r="AV38" s="698"/>
      <c r="AW38" s="698"/>
      <c r="AX38" s="698"/>
      <c r="AY38" s="698"/>
      <c r="AZ38" s="698"/>
      <c r="BA38" s="698"/>
      <c r="BB38" s="698"/>
      <c r="BC38" s="698"/>
      <c r="BD38" s="698"/>
      <c r="BE38" s="698"/>
      <c r="BF38" s="698"/>
      <c r="BG38" s="698"/>
      <c r="BH38" s="698"/>
      <c r="BI38" s="698"/>
      <c r="BJ38" s="698"/>
      <c r="BK38" s="698"/>
      <c r="BL38" s="698"/>
      <c r="BM38" s="698"/>
      <c r="BN38" s="698"/>
      <c r="BO38" s="698"/>
      <c r="BP38" s="698"/>
    </row>
    <row r="40" spans="26:68" ht="16.5">
      <c r="Z40" s="698"/>
      <c r="AA40" s="698"/>
      <c r="AB40" s="698"/>
      <c r="AC40" s="698"/>
      <c r="AD40" s="698"/>
      <c r="AE40" s="698"/>
      <c r="AF40" s="698"/>
      <c r="AG40" s="698"/>
      <c r="AH40" s="698"/>
      <c r="AI40" s="698"/>
      <c r="AJ40" s="698"/>
      <c r="AK40" s="698"/>
      <c r="AL40" s="698"/>
      <c r="AM40" s="698"/>
      <c r="AN40" s="698"/>
      <c r="AO40" s="698"/>
      <c r="AP40" s="698"/>
      <c r="AQ40" s="698"/>
      <c r="AR40" s="698"/>
      <c r="AS40" s="698"/>
      <c r="AT40" s="698"/>
      <c r="AU40" s="698"/>
      <c r="AV40" s="698"/>
      <c r="AW40" s="698"/>
      <c r="AX40" s="698"/>
      <c r="AY40" s="698"/>
      <c r="AZ40" s="698"/>
      <c r="BA40" s="698"/>
      <c r="BB40" s="698"/>
      <c r="BC40" s="698"/>
      <c r="BD40" s="698"/>
      <c r="BE40" s="698"/>
      <c r="BF40" s="698"/>
      <c r="BG40" s="698"/>
      <c r="BH40" s="698"/>
      <c r="BI40" s="698"/>
      <c r="BJ40" s="698"/>
      <c r="BK40" s="698"/>
      <c r="BL40" s="698"/>
      <c r="BM40" s="698"/>
      <c r="BN40" s="698"/>
      <c r="BO40" s="698"/>
      <c r="BP40" s="698"/>
    </row>
    <row r="42" spans="26:68" ht="16.5">
      <c r="Z42" s="698"/>
      <c r="AA42" s="698"/>
      <c r="AB42" s="698"/>
      <c r="AC42" s="698"/>
      <c r="AD42" s="698"/>
      <c r="AE42" s="698"/>
      <c r="AF42" s="698"/>
      <c r="AG42" s="698"/>
      <c r="AH42" s="698"/>
      <c r="AI42" s="698"/>
      <c r="AJ42" s="698"/>
      <c r="AK42" s="698"/>
      <c r="AL42" s="698"/>
      <c r="AM42" s="698"/>
      <c r="AN42" s="698"/>
      <c r="AO42" s="698"/>
      <c r="AP42" s="698"/>
      <c r="AQ42" s="698"/>
      <c r="AR42" s="698"/>
      <c r="AS42" s="698"/>
      <c r="AT42" s="698"/>
      <c r="AU42" s="698"/>
      <c r="AV42" s="698"/>
      <c r="AW42" s="698"/>
      <c r="AX42" s="698"/>
      <c r="AY42" s="698"/>
      <c r="AZ42" s="698"/>
      <c r="BA42" s="698"/>
      <c r="BB42" s="698"/>
      <c r="BC42" s="698"/>
      <c r="BD42" s="698"/>
      <c r="BE42" s="698"/>
      <c r="BF42" s="698"/>
      <c r="BG42" s="698"/>
      <c r="BH42" s="698"/>
      <c r="BI42" s="698"/>
      <c r="BJ42" s="698"/>
      <c r="BK42" s="698"/>
      <c r="BL42" s="698"/>
      <c r="BM42" s="698"/>
      <c r="BN42" s="698"/>
      <c r="BO42" s="698"/>
      <c r="BP42" s="698"/>
    </row>
    <row r="44" spans="26:68" ht="16.5">
      <c r="Z44" s="698"/>
      <c r="AA44" s="698"/>
      <c r="AB44" s="698"/>
      <c r="AC44" s="698"/>
      <c r="AD44" s="698"/>
      <c r="AE44" s="698"/>
      <c r="AF44" s="698"/>
      <c r="AG44" s="698"/>
      <c r="AH44" s="698"/>
      <c r="AI44" s="698"/>
      <c r="AJ44" s="698"/>
      <c r="AK44" s="698"/>
      <c r="AL44" s="698"/>
      <c r="AM44" s="698"/>
      <c r="AN44" s="698"/>
      <c r="AO44" s="698"/>
      <c r="AP44" s="698"/>
      <c r="AQ44" s="698"/>
      <c r="AR44" s="698"/>
      <c r="AS44" s="698"/>
      <c r="AT44" s="698"/>
      <c r="AU44" s="698"/>
      <c r="AV44" s="698"/>
      <c r="AW44" s="698"/>
      <c r="AX44" s="698"/>
      <c r="AY44" s="698"/>
      <c r="AZ44" s="698"/>
      <c r="BA44" s="698"/>
      <c r="BB44" s="698"/>
      <c r="BC44" s="698"/>
      <c r="BD44" s="698"/>
      <c r="BE44" s="698"/>
      <c r="BF44" s="698"/>
      <c r="BG44" s="698"/>
      <c r="BH44" s="698"/>
      <c r="BI44" s="698"/>
      <c r="BJ44" s="698"/>
      <c r="BK44" s="698"/>
      <c r="BL44" s="698"/>
      <c r="BM44" s="698"/>
      <c r="BN44" s="698"/>
      <c r="BO44" s="698"/>
      <c r="BP44" s="698"/>
    </row>
    <row r="46" spans="26:68" ht="16.5">
      <c r="Z46" s="698"/>
      <c r="AA46" s="698"/>
      <c r="AB46" s="698"/>
      <c r="AC46" s="698"/>
      <c r="AD46" s="698"/>
      <c r="AE46" s="698"/>
      <c r="AF46" s="698"/>
      <c r="AG46" s="698"/>
      <c r="AH46" s="698"/>
      <c r="AI46" s="698"/>
      <c r="AJ46" s="698"/>
      <c r="AK46" s="698"/>
      <c r="AL46" s="698"/>
      <c r="AM46" s="698"/>
      <c r="AN46" s="698"/>
      <c r="AO46" s="698"/>
      <c r="AP46" s="698"/>
      <c r="AQ46" s="698"/>
      <c r="AR46" s="698"/>
      <c r="AS46" s="698"/>
      <c r="AT46" s="698"/>
      <c r="AU46" s="698"/>
      <c r="AV46" s="698"/>
      <c r="AW46" s="698"/>
      <c r="AX46" s="698"/>
      <c r="AY46" s="698"/>
      <c r="AZ46" s="698"/>
      <c r="BA46" s="698"/>
      <c r="BB46" s="698"/>
      <c r="BC46" s="698"/>
      <c r="BD46" s="698"/>
      <c r="BE46" s="698"/>
      <c r="BF46" s="698"/>
      <c r="BG46" s="698"/>
      <c r="BH46" s="698"/>
      <c r="BI46" s="698"/>
      <c r="BJ46" s="698"/>
      <c r="BK46" s="698"/>
      <c r="BL46" s="698"/>
      <c r="BM46" s="698"/>
      <c r="BN46" s="698"/>
      <c r="BO46" s="698"/>
      <c r="BP46" s="698"/>
    </row>
  </sheetData>
  <mergeCells count="39">
    <mergeCell ref="Q20:Y20"/>
    <mergeCell ref="Z20:BP20"/>
    <mergeCell ref="Z22:BP22"/>
    <mergeCell ref="Z44:BP44"/>
    <mergeCell ref="Z46:BP46"/>
    <mergeCell ref="Z38:BP38"/>
    <mergeCell ref="Z40:BP40"/>
    <mergeCell ref="Z42:BP42"/>
    <mergeCell ref="Z32:BP32"/>
    <mergeCell ref="Z24:BP24"/>
    <mergeCell ref="Z28:BT28"/>
    <mergeCell ref="Z30:BS30"/>
    <mergeCell ref="Z26:BT26"/>
    <mergeCell ref="O2:BF2"/>
    <mergeCell ref="D6:Y6"/>
    <mergeCell ref="AA6:BR6"/>
    <mergeCell ref="D14:Y14"/>
    <mergeCell ref="AA14:AV14"/>
    <mergeCell ref="AW14:BE14"/>
    <mergeCell ref="BF14:BQ14"/>
    <mergeCell ref="O4:BF4"/>
    <mergeCell ref="D8:Y8"/>
    <mergeCell ref="AA8:BR8"/>
    <mergeCell ref="D10:Y10"/>
    <mergeCell ref="AA10:BR10"/>
    <mergeCell ref="D12:Y12"/>
    <mergeCell ref="AA12:BR12"/>
    <mergeCell ref="D16:Y16"/>
    <mergeCell ref="AA16:AV16"/>
    <mergeCell ref="AW16:BE16"/>
    <mergeCell ref="BF16:BQ16"/>
    <mergeCell ref="D18:Y18"/>
    <mergeCell ref="AB18:AE18"/>
    <mergeCell ref="AF18:AI18"/>
    <mergeCell ref="AJ18:AL18"/>
    <mergeCell ref="AM18:AP18"/>
    <mergeCell ref="AQ18:AS18"/>
    <mergeCell ref="AT18:AV18"/>
    <mergeCell ref="AW18:AY18"/>
  </mergeCells>
  <phoneticPr fontId="2"/>
  <dataValidations count="3">
    <dataValidation type="whole" allowBlank="1" showInputMessage="1" showErrorMessage="1" sqref="AT18:AV18 KP18:KR18 UL18:UN18 AEH18:AEJ18 AOD18:AOF18 AXZ18:AYB18 BHV18:BHX18 BRR18:BRT18 CBN18:CBP18 CLJ18:CLL18 CVF18:CVH18 DFB18:DFD18 DOX18:DOZ18 DYT18:DYV18 EIP18:EIR18 ESL18:ESN18 FCH18:FCJ18 FMD18:FMF18 FVZ18:FWB18 GFV18:GFX18 GPR18:GPT18 GZN18:GZP18 HJJ18:HJL18 HTF18:HTH18 IDB18:IDD18 IMX18:IMZ18 IWT18:IWV18 JGP18:JGR18 JQL18:JQN18 KAH18:KAJ18 KKD18:KKF18 KTZ18:KUB18 LDV18:LDX18 LNR18:LNT18 LXN18:LXP18 MHJ18:MHL18 MRF18:MRH18 NBB18:NBD18 NKX18:NKZ18 NUT18:NUV18 OEP18:OER18 OOL18:OON18 OYH18:OYJ18 PID18:PIF18 PRZ18:PSB18 QBV18:QBX18 QLR18:QLT18 QVN18:QVP18 RFJ18:RFL18 RPF18:RPH18 RZB18:RZD18 SIX18:SIZ18 SST18:SSV18 TCP18:TCR18 TML18:TMN18 TWH18:TWJ18 UGD18:UGF18 UPZ18:UQB18 UZV18:UZX18 VJR18:VJT18 VTN18:VTP18 WDJ18:WDL18 WNF18:WNH18 WXB18:WXD18 WXB16:WXD16 KP16:KR16 UL16:UN16 AEH16:AEJ16 AOD16:AOF16 AXZ16:AYB16 BHV16:BHX16 BRR16:BRT16 CBN16:CBP16 CLJ16:CLL16 CVF16:CVH16 DFB16:DFD16 DOX16:DOZ16 DYT16:DYV16 EIP16:EIR16 ESL16:ESN16 FCH16:FCJ16 FMD16:FMF16 FVZ16:FWB16 GFV16:GFX16 GPR16:GPT16 GZN16:GZP16 HJJ16:HJL16 HTF16:HTH16 IDB16:IDD16 IMX16:IMZ16 IWT16:IWV16 JGP16:JGR16 JQL16:JQN16 KAH16:KAJ16 KKD16:KKF16 KTZ16:KUB16 LDV16:LDX16 LNR16:LNT16 LXN16:LXP16 MHJ16:MHL16 MRF16:MRH16 NBB16:NBD16 NKX16:NKZ16 NUT16:NUV16 OEP16:OER16 OOL16:OON16 OYH16:OYJ16 PID16:PIF16 PRZ16:PSB16 QBV16:QBX16 QLR16:QLT16 QVN16:QVP16 RFJ16:RFL16 RPF16:RPH16 RZB16:RZD16 SIX16:SIZ16 SST16:SSV16 TCP16:TCR16 TML16:TMN16 TWH16:TWJ16 UGD16:UGF16 UPZ16:UQB16 UZV16:UZX16 VJR16:VJT16 VTN16:VTP16 WDJ16:WDL16 WNF16:WNH16" xr:uid="{00000000-0002-0000-0000-000000000000}">
      <formula1>1</formula1>
      <formula2>31</formula2>
    </dataValidation>
    <dataValidation type="whole" allowBlank="1" showInputMessage="1" showErrorMessage="1" sqref="AM18:AP18 KI18:KL18 UE18:UH18 AEA18:AED18 ANW18:ANZ18 AXS18:AXV18 BHO18:BHR18 BRK18:BRN18 CBG18:CBJ18 CLC18:CLF18 CUY18:CVB18 DEU18:DEX18 DOQ18:DOT18 DYM18:DYP18 EII18:EIL18 ESE18:ESH18 FCA18:FCD18 FLW18:FLZ18 FVS18:FVV18 GFO18:GFR18 GPK18:GPN18 GZG18:GZJ18 HJC18:HJF18 HSY18:HTB18 ICU18:ICX18 IMQ18:IMT18 IWM18:IWP18 JGI18:JGL18 JQE18:JQH18 KAA18:KAD18 KJW18:KJZ18 KTS18:KTV18 LDO18:LDR18 LNK18:LNN18 LXG18:LXJ18 MHC18:MHF18 MQY18:MRB18 NAU18:NAX18 NKQ18:NKT18 NUM18:NUP18 OEI18:OEL18 OOE18:OOH18 OYA18:OYD18 PHW18:PHZ18 PRS18:PRV18 QBO18:QBR18 QLK18:QLN18 QVG18:QVJ18 RFC18:RFF18 ROY18:RPB18 RYU18:RYX18 SIQ18:SIT18 SSM18:SSP18 TCI18:TCL18 TME18:TMH18 TWA18:TWD18 UFW18:UFZ18 UPS18:UPV18 UZO18:UZR18 VJK18:VJN18 VTG18:VTJ18 WDC18:WDF18 WMY18:WNB18 WWU18:WWX18 WWU16:WWX16 KI16:KL16 UE16:UH16 AEA16:AED16 ANW16:ANZ16 AXS16:AXV16 BHO16:BHR16 BRK16:BRN16 CBG16:CBJ16 CLC16:CLF16 CUY16:CVB16 DEU16:DEX16 DOQ16:DOT16 DYM16:DYP16 EII16:EIL16 ESE16:ESH16 FCA16:FCD16 FLW16:FLZ16 FVS16:FVV16 GFO16:GFR16 GPK16:GPN16 GZG16:GZJ16 HJC16:HJF16 HSY16:HTB16 ICU16:ICX16 IMQ16:IMT16 IWM16:IWP16 JGI16:JGL16 JQE16:JQH16 KAA16:KAD16 KJW16:KJZ16 KTS16:KTV16 LDO16:LDR16 LNK16:LNN16 LXG16:LXJ16 MHC16:MHF16 MQY16:MRB16 NAU16:NAX16 NKQ16:NKT16 NUM16:NUP16 OEI16:OEL16 OOE16:OOH16 OYA16:OYD16 PHW16:PHZ16 PRS16:PRV16 QBO16:QBR16 QLK16:QLN16 QVG16:QVJ16 RFC16:RFF16 ROY16:RPB16 RYU16:RYX16 SIQ16:SIT16 SSM16:SSP16 TCI16:TCL16 TME16:TMH16 TWA16:TWD16 UFW16:UFZ16 UPS16:UPV16 UZO16:UZR16 VJK16:VJN16 VTG16:VTJ16 WDC16:WDF16 WMY16:WNB16" xr:uid="{00000000-0002-0000-0000-000001000000}">
      <formula1>1</formula1>
      <formula2>12</formula2>
    </dataValidation>
    <dataValidation type="whole" operator="greaterThan" allowBlank="1" showInputMessage="1" showErrorMessage="1" sqref="AF18:AI18 KB18:KE18 TX18:UA18 ADT18:ADW18 ANP18:ANS18 AXL18:AXO18 BHH18:BHK18 BRD18:BRG18 CAZ18:CBC18 CKV18:CKY18 CUR18:CUU18 DEN18:DEQ18 DOJ18:DOM18 DYF18:DYI18 EIB18:EIE18 ERX18:ESA18 FBT18:FBW18 FLP18:FLS18 FVL18:FVO18 GFH18:GFK18 GPD18:GPG18 GYZ18:GZC18 HIV18:HIY18 HSR18:HSU18 ICN18:ICQ18 IMJ18:IMM18 IWF18:IWI18 JGB18:JGE18 JPX18:JQA18 JZT18:JZW18 KJP18:KJS18 KTL18:KTO18 LDH18:LDK18 LND18:LNG18 LWZ18:LXC18 MGV18:MGY18 MQR18:MQU18 NAN18:NAQ18 NKJ18:NKM18 NUF18:NUI18 OEB18:OEE18 ONX18:OOA18 OXT18:OXW18 PHP18:PHS18 PRL18:PRO18 QBH18:QBK18 QLD18:QLG18 QUZ18:QVC18 REV18:REY18 ROR18:ROU18 RYN18:RYQ18 SIJ18:SIM18 SSF18:SSI18 TCB18:TCE18 TLX18:TMA18 TVT18:TVW18 UFP18:UFS18 UPL18:UPO18 UZH18:UZK18 VJD18:VJG18 VSZ18:VTC18 WCV18:WCY18 WMR18:WMU18 WWN18:WWQ18 WWN16:WWQ16 KB16:KE16 TX16:UA16 ADT16:ADW16 ANP16:ANS16 AXL16:AXO16 BHH16:BHK16 BRD16:BRG16 CAZ16:CBC16 CKV16:CKY16 CUR16:CUU16 DEN16:DEQ16 DOJ16:DOM16 DYF16:DYI16 EIB16:EIE16 ERX16:ESA16 FBT16:FBW16 FLP16:FLS16 FVL16:FVO16 GFH16:GFK16 GPD16:GPG16 GYZ16:GZC16 HIV16:HIY16 HSR16:HSU16 ICN16:ICQ16 IMJ16:IMM16 IWF16:IWI16 JGB16:JGE16 JPX16:JQA16 JZT16:JZW16 KJP16:KJS16 KTL16:KTO16 LDH16:LDK16 LND16:LNG16 LWZ16:LXC16 MGV16:MGY16 MQR16:MQU16 NAN16:NAQ16 NKJ16:NKM16 NUF16:NUI16 OEB16:OEE16 ONX16:OOA16 OXT16:OXW16 PHP16:PHS16 PRL16:PRO16 QBH16:QBK16 QLD16:QLG16 QUZ16:QVC16 REV16:REY16 ROR16:ROU16 RYN16:RYQ16 SIJ16:SIM16 SSF16:SSI16 TCB16:TCE16 TLX16:TMA16 TVT16:TVW16 UFP16:UFS16 UPL16:UPO16 UZH16:UZK16 VJD16:VJG16 VSZ16:VTC16 WCV16:WCY16 WMR16:WMU16" xr:uid="{00000000-0002-0000-0000-000002000000}">
      <formula1>0</formula1>
    </dataValidation>
  </dataValidations>
  <printOptions horizontalCentered="1"/>
  <pageMargins left="0.59055118110236227" right="0.59055118110236227" top="0.70866141732283472" bottom="0.39370078740157483" header="0.51181102362204722" footer="0.19685039370078741"/>
  <pageSetup paperSize="9" scale="92"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pageSetUpPr fitToPage="1"/>
  </sheetPr>
  <dimension ref="A1:G204"/>
  <sheetViews>
    <sheetView view="pageBreakPreview" zoomScale="85" zoomScaleNormal="100" zoomScaleSheetLayoutView="85" workbookViewId="0">
      <selection activeCell="B4" sqref="B4"/>
    </sheetView>
  </sheetViews>
  <sheetFormatPr defaultColWidth="8.25" defaultRowHeight="20.149999999999999" customHeight="1"/>
  <cols>
    <col min="1" max="1" width="21.58203125" style="435" customWidth="1"/>
    <col min="2" max="2" width="57.25" style="435" customWidth="1"/>
    <col min="3" max="3" width="3.75" style="489" customWidth="1"/>
    <col min="4" max="4" width="14.33203125" style="490" customWidth="1"/>
    <col min="5" max="5" width="22.58203125" style="491" customWidth="1"/>
    <col min="6" max="6" width="20.58203125" style="491" customWidth="1"/>
    <col min="7" max="16384" width="8.25" style="409"/>
  </cols>
  <sheetData>
    <row r="1" spans="1:6" ht="37.5" customHeight="1">
      <c r="A1" s="1374" t="s">
        <v>517</v>
      </c>
      <c r="B1" s="1374"/>
      <c r="C1" s="1374"/>
      <c r="D1" s="1374"/>
      <c r="E1" s="1374"/>
      <c r="F1" s="1374"/>
    </row>
    <row r="2" spans="1:6" ht="22.5" customHeight="1">
      <c r="A2" s="410" t="s">
        <v>234</v>
      </c>
      <c r="B2" s="410" t="s">
        <v>518</v>
      </c>
      <c r="C2" s="1375" t="s">
        <v>236</v>
      </c>
      <c r="D2" s="1376"/>
      <c r="E2" s="537" t="s">
        <v>519</v>
      </c>
      <c r="F2" s="537" t="s">
        <v>882</v>
      </c>
    </row>
    <row r="3" spans="1:6" ht="30" customHeight="1">
      <c r="A3" s="571" t="s">
        <v>520</v>
      </c>
      <c r="B3" s="411"/>
      <c r="C3" s="411"/>
      <c r="D3" s="411"/>
      <c r="E3" s="412"/>
      <c r="F3" s="412"/>
    </row>
    <row r="4" spans="1:6" s="415" customFormat="1" ht="50.5" customHeight="1">
      <c r="A4" s="413" t="s">
        <v>521</v>
      </c>
      <c r="B4" s="413" t="s">
        <v>522</v>
      </c>
      <c r="C4" s="543"/>
      <c r="D4" s="414" t="s">
        <v>523</v>
      </c>
      <c r="E4" s="572" t="s">
        <v>524</v>
      </c>
      <c r="F4" s="572"/>
    </row>
    <row r="5" spans="1:6" s="415" customFormat="1" ht="41.5" customHeight="1">
      <c r="A5" s="413" t="s">
        <v>525</v>
      </c>
      <c r="B5" s="413" t="s">
        <v>526</v>
      </c>
      <c r="C5" s="543"/>
      <c r="D5" s="414" t="s">
        <v>523</v>
      </c>
      <c r="E5" s="476" t="s">
        <v>527</v>
      </c>
      <c r="F5" s="476"/>
    </row>
    <row r="6" spans="1:6" s="418" customFormat="1" ht="45.65" customHeight="1">
      <c r="A6" s="1377" t="s">
        <v>528</v>
      </c>
      <c r="B6" s="416" t="s">
        <v>529</v>
      </c>
      <c r="C6" s="543"/>
      <c r="D6" s="417" t="s">
        <v>523</v>
      </c>
      <c r="E6" s="573"/>
      <c r="F6" s="573"/>
    </row>
    <row r="7" spans="1:6" s="418" customFormat="1" ht="45" customHeight="1">
      <c r="A7" s="1378"/>
      <c r="B7" s="419" t="s">
        <v>530</v>
      </c>
      <c r="C7" s="544"/>
      <c r="D7" s="420" t="s">
        <v>531</v>
      </c>
      <c r="E7" s="574"/>
      <c r="F7" s="574"/>
    </row>
    <row r="8" spans="1:6" s="500" customFormat="1" ht="41.15" customHeight="1">
      <c r="A8" s="1371" t="s">
        <v>696</v>
      </c>
      <c r="B8" s="594" t="s">
        <v>697</v>
      </c>
      <c r="C8" s="543"/>
      <c r="D8" s="595" t="s">
        <v>563</v>
      </c>
      <c r="E8" s="596" t="s">
        <v>831</v>
      </c>
      <c r="F8" s="596"/>
    </row>
    <row r="9" spans="1:6" s="500" customFormat="1" ht="34.5" customHeight="1">
      <c r="A9" s="1372"/>
      <c r="B9" s="597" t="s">
        <v>698</v>
      </c>
      <c r="C9" s="545"/>
      <c r="D9" s="598" t="s">
        <v>563</v>
      </c>
      <c r="E9" s="599" t="s">
        <v>699</v>
      </c>
      <c r="F9" s="599"/>
    </row>
    <row r="10" spans="1:6" s="500" customFormat="1" ht="39" customHeight="1">
      <c r="A10" s="1372"/>
      <c r="B10" s="597" t="s">
        <v>700</v>
      </c>
      <c r="C10" s="545"/>
      <c r="D10" s="598" t="s">
        <v>563</v>
      </c>
      <c r="E10" s="597" t="s">
        <v>701</v>
      </c>
      <c r="F10" s="597"/>
    </row>
    <row r="11" spans="1:6" s="500" customFormat="1" ht="37.5" customHeight="1">
      <c r="A11" s="1372"/>
      <c r="B11" s="597" t="s">
        <v>702</v>
      </c>
      <c r="C11" s="545"/>
      <c r="D11" s="598" t="s">
        <v>703</v>
      </c>
      <c r="E11" s="599" t="s">
        <v>699</v>
      </c>
      <c r="F11" s="599"/>
    </row>
    <row r="12" spans="1:6" s="500" customFormat="1" ht="65.150000000000006" customHeight="1">
      <c r="A12" s="1373"/>
      <c r="B12" s="600" t="s">
        <v>704</v>
      </c>
      <c r="C12" s="544"/>
      <c r="D12" s="601" t="s">
        <v>563</v>
      </c>
      <c r="E12" s="602" t="s">
        <v>705</v>
      </c>
      <c r="F12" s="602"/>
    </row>
    <row r="13" spans="1:6" s="500" customFormat="1" ht="82" customHeight="1">
      <c r="A13" s="684" t="s">
        <v>894</v>
      </c>
      <c r="B13" s="603" t="s">
        <v>706</v>
      </c>
      <c r="C13" s="685"/>
      <c r="D13" s="604" t="s">
        <v>563</v>
      </c>
      <c r="E13" s="605" t="s">
        <v>421</v>
      </c>
      <c r="F13" s="605"/>
    </row>
    <row r="14" spans="1:6" s="418" customFormat="1" ht="68.5" customHeight="1">
      <c r="A14" s="421" t="s">
        <v>532</v>
      </c>
      <c r="B14" s="422" t="s">
        <v>533</v>
      </c>
      <c r="C14" s="544"/>
      <c r="D14" s="448" t="s">
        <v>523</v>
      </c>
      <c r="E14" s="575" t="s">
        <v>534</v>
      </c>
      <c r="F14" s="575"/>
    </row>
    <row r="15" spans="1:6" s="415" customFormat="1" ht="18.649999999999999" customHeight="1">
      <c r="A15" s="1370" t="s">
        <v>823</v>
      </c>
      <c r="B15" s="423" t="s">
        <v>535</v>
      </c>
      <c r="C15" s="543"/>
      <c r="D15" s="424" t="s">
        <v>531</v>
      </c>
      <c r="E15" s="1369"/>
      <c r="F15" s="1369"/>
    </row>
    <row r="16" spans="1:6" s="415" customFormat="1" ht="18.649999999999999" customHeight="1">
      <c r="A16" s="1357"/>
      <c r="B16" s="425" t="s">
        <v>536</v>
      </c>
      <c r="C16" s="545"/>
      <c r="D16" s="420" t="s">
        <v>531</v>
      </c>
      <c r="E16" s="1359"/>
      <c r="F16" s="1359"/>
    </row>
    <row r="17" spans="1:6" s="415" customFormat="1" ht="18.75" customHeight="1">
      <c r="A17" s="1357"/>
      <c r="B17" s="425" t="s">
        <v>537</v>
      </c>
      <c r="C17" s="545"/>
      <c r="D17" s="420" t="s">
        <v>531</v>
      </c>
      <c r="E17" s="1359"/>
      <c r="F17" s="1359"/>
    </row>
    <row r="18" spans="1:6" s="415" customFormat="1" ht="18.75" customHeight="1">
      <c r="A18" s="426"/>
      <c r="B18" s="427" t="s">
        <v>538</v>
      </c>
      <c r="C18" s="545"/>
      <c r="D18" s="428" t="s">
        <v>539</v>
      </c>
      <c r="E18" s="1359"/>
      <c r="F18" s="1359"/>
    </row>
    <row r="19" spans="1:6" s="415" customFormat="1" ht="18.75" customHeight="1">
      <c r="A19" s="429"/>
      <c r="B19" s="425" t="s">
        <v>540</v>
      </c>
      <c r="C19" s="545"/>
      <c r="D19" s="420" t="s">
        <v>541</v>
      </c>
      <c r="E19" s="1359"/>
      <c r="F19" s="1359"/>
    </row>
    <row r="20" spans="1:6" s="415" customFormat="1" ht="18.75" customHeight="1">
      <c r="A20" s="426"/>
      <c r="B20" s="427" t="s">
        <v>542</v>
      </c>
      <c r="C20" s="545"/>
      <c r="D20" s="428" t="s">
        <v>539</v>
      </c>
      <c r="E20" s="1359"/>
      <c r="F20" s="1359"/>
    </row>
    <row r="21" spans="1:6" s="415" customFormat="1" ht="18.75" customHeight="1">
      <c r="A21" s="426"/>
      <c r="B21" s="425" t="s">
        <v>543</v>
      </c>
      <c r="C21" s="545"/>
      <c r="D21" s="428" t="s">
        <v>523</v>
      </c>
      <c r="E21" s="1359"/>
      <c r="F21" s="1359"/>
    </row>
    <row r="22" spans="1:6" s="415" customFormat="1" ht="18.75" customHeight="1">
      <c r="A22" s="430"/>
      <c r="B22" s="431" t="s">
        <v>544</v>
      </c>
      <c r="C22" s="544"/>
      <c r="D22" s="432" t="s">
        <v>523</v>
      </c>
      <c r="E22" s="1360"/>
      <c r="F22" s="1360"/>
    </row>
    <row r="23" spans="1:6" s="435" customFormat="1" ht="30" customHeight="1">
      <c r="A23" s="433" t="s">
        <v>545</v>
      </c>
      <c r="B23" s="433" t="s">
        <v>546</v>
      </c>
      <c r="C23" s="543"/>
      <c r="D23" s="434" t="s">
        <v>523</v>
      </c>
      <c r="E23" s="413"/>
      <c r="F23" s="413"/>
    </row>
    <row r="24" spans="1:6" s="415" customFormat="1" ht="22.5" customHeight="1">
      <c r="A24" s="538" t="s">
        <v>547</v>
      </c>
      <c r="B24" s="436" t="s">
        <v>548</v>
      </c>
      <c r="C24" s="543"/>
      <c r="D24" s="424" t="s">
        <v>523</v>
      </c>
      <c r="E24" s="1369"/>
      <c r="F24" s="1369"/>
    </row>
    <row r="25" spans="1:6" s="415" customFormat="1" ht="22.5" customHeight="1">
      <c r="A25" s="431"/>
      <c r="B25" s="437" t="s">
        <v>707</v>
      </c>
      <c r="C25" s="544"/>
      <c r="D25" s="432" t="s">
        <v>531</v>
      </c>
      <c r="E25" s="1360"/>
      <c r="F25" s="1360"/>
    </row>
    <row r="26" spans="1:6" s="415" customFormat="1" ht="22.5" customHeight="1">
      <c r="A26" s="539" t="s">
        <v>549</v>
      </c>
      <c r="B26" s="438" t="s">
        <v>548</v>
      </c>
      <c r="C26" s="543"/>
      <c r="D26" s="439" t="s">
        <v>523</v>
      </c>
      <c r="E26" s="538"/>
      <c r="F26" s="538"/>
    </row>
    <row r="27" spans="1:6" s="415" customFormat="1" ht="22.5" customHeight="1">
      <c r="A27" s="1380"/>
      <c r="B27" s="606" t="s">
        <v>707</v>
      </c>
      <c r="C27" s="545"/>
      <c r="D27" s="420" t="s">
        <v>531</v>
      </c>
      <c r="E27" s="1381" t="s">
        <v>550</v>
      </c>
      <c r="F27" s="1381"/>
    </row>
    <row r="28" spans="1:6" s="415" customFormat="1" ht="30" customHeight="1">
      <c r="A28" s="1380"/>
      <c r="B28" s="440" t="s">
        <v>551</v>
      </c>
      <c r="C28" s="545"/>
      <c r="D28" s="420" t="s">
        <v>531</v>
      </c>
      <c r="E28" s="1381"/>
      <c r="F28" s="1381"/>
    </row>
    <row r="29" spans="1:6" s="415" customFormat="1" ht="45" customHeight="1">
      <c r="A29" s="576"/>
      <c r="B29" s="440" t="s">
        <v>552</v>
      </c>
      <c r="C29" s="545"/>
      <c r="D29" s="420" t="s">
        <v>531</v>
      </c>
      <c r="E29" s="576" t="s">
        <v>553</v>
      </c>
      <c r="F29" s="576"/>
    </row>
    <row r="30" spans="1:6" s="415" customFormat="1" ht="45" customHeight="1">
      <c r="A30" s="1380"/>
      <c r="B30" s="440" t="s">
        <v>554</v>
      </c>
      <c r="C30" s="545"/>
      <c r="D30" s="441" t="s">
        <v>531</v>
      </c>
      <c r="E30" s="1380" t="s">
        <v>555</v>
      </c>
      <c r="F30" s="1380"/>
    </row>
    <row r="31" spans="1:6" s="415" customFormat="1" ht="22.5" customHeight="1">
      <c r="A31" s="1380"/>
      <c r="B31" s="427" t="s">
        <v>556</v>
      </c>
      <c r="C31" s="545"/>
      <c r="D31" s="420" t="s">
        <v>531</v>
      </c>
      <c r="E31" s="1380"/>
      <c r="F31" s="1380"/>
    </row>
    <row r="32" spans="1:6" s="442" customFormat="1" ht="44.25" customHeight="1">
      <c r="A32" s="577"/>
      <c r="B32" s="578" t="s">
        <v>557</v>
      </c>
      <c r="C32" s="544"/>
      <c r="D32" s="579" t="s">
        <v>531</v>
      </c>
      <c r="E32" s="577"/>
      <c r="F32" s="577"/>
    </row>
    <row r="33" spans="1:6" s="415" customFormat="1" ht="30" customHeight="1">
      <c r="A33" s="538" t="s">
        <v>558</v>
      </c>
      <c r="B33" s="423" t="s">
        <v>559</v>
      </c>
      <c r="C33" s="543"/>
      <c r="D33" s="424" t="s">
        <v>523</v>
      </c>
      <c r="E33" s="1363"/>
      <c r="F33" s="1363"/>
    </row>
    <row r="34" spans="1:6" s="415" customFormat="1" ht="45" customHeight="1">
      <c r="A34" s="539"/>
      <c r="B34" s="425" t="s">
        <v>560</v>
      </c>
      <c r="C34" s="545"/>
      <c r="D34" s="420" t="s">
        <v>523</v>
      </c>
      <c r="E34" s="1364"/>
      <c r="F34" s="1364"/>
    </row>
    <row r="35" spans="1:6" s="415" customFormat="1" ht="30" customHeight="1">
      <c r="A35" s="539"/>
      <c r="B35" s="425" t="s">
        <v>561</v>
      </c>
      <c r="C35" s="545"/>
      <c r="D35" s="420" t="s">
        <v>523</v>
      </c>
      <c r="E35" s="1364"/>
      <c r="F35" s="1364"/>
    </row>
    <row r="36" spans="1:6" s="415" customFormat="1" ht="30" customHeight="1">
      <c r="A36" s="431"/>
      <c r="B36" s="437" t="s">
        <v>562</v>
      </c>
      <c r="C36" s="544"/>
      <c r="D36" s="432" t="s">
        <v>563</v>
      </c>
      <c r="E36" s="1365"/>
      <c r="F36" s="1365"/>
    </row>
    <row r="37" spans="1:6" s="415" customFormat="1" ht="75" customHeight="1">
      <c r="A37" s="542" t="s">
        <v>564</v>
      </c>
      <c r="B37" s="423" t="s">
        <v>565</v>
      </c>
      <c r="C37" s="543"/>
      <c r="D37" s="424" t="s">
        <v>531</v>
      </c>
      <c r="E37" s="576" t="s">
        <v>566</v>
      </c>
      <c r="F37" s="576"/>
    </row>
    <row r="38" spans="1:6" s="415" customFormat="1" ht="60" customHeight="1">
      <c r="A38" s="576"/>
      <c r="B38" s="443" t="s">
        <v>567</v>
      </c>
      <c r="C38" s="545"/>
      <c r="D38" s="439" t="s">
        <v>531</v>
      </c>
      <c r="E38" s="576" t="s">
        <v>555</v>
      </c>
      <c r="F38" s="576"/>
    </row>
    <row r="39" spans="1:6" s="415" customFormat="1" ht="45" customHeight="1">
      <c r="A39" s="576"/>
      <c r="B39" s="443" t="s">
        <v>568</v>
      </c>
      <c r="C39" s="545"/>
      <c r="D39" s="439" t="s">
        <v>531</v>
      </c>
      <c r="E39" s="607"/>
      <c r="F39" s="607"/>
    </row>
    <row r="40" spans="1:6" s="415" customFormat="1" ht="30" customHeight="1">
      <c r="A40" s="576"/>
      <c r="B40" s="425" t="s">
        <v>828</v>
      </c>
      <c r="C40" s="545"/>
      <c r="D40" s="420" t="s">
        <v>531</v>
      </c>
      <c r="E40" s="580"/>
      <c r="F40" s="580"/>
    </row>
    <row r="41" spans="1:6" s="415" customFormat="1" ht="60" customHeight="1">
      <c r="A41" s="576"/>
      <c r="B41" s="427" t="s">
        <v>570</v>
      </c>
      <c r="C41" s="545"/>
      <c r="D41" s="420" t="s">
        <v>531</v>
      </c>
      <c r="E41" s="580"/>
      <c r="F41" s="580"/>
    </row>
    <row r="42" spans="1:6" s="415" customFormat="1" ht="30" customHeight="1">
      <c r="A42" s="426"/>
      <c r="B42" s="425" t="s">
        <v>571</v>
      </c>
      <c r="C42" s="545"/>
      <c r="D42" s="420" t="s">
        <v>531</v>
      </c>
      <c r="E42" s="580"/>
      <c r="F42" s="580"/>
    </row>
    <row r="43" spans="1:6" s="415" customFormat="1" ht="30" customHeight="1">
      <c r="A43" s="539"/>
      <c r="B43" s="425" t="s">
        <v>572</v>
      </c>
      <c r="C43" s="545"/>
      <c r="D43" s="420" t="s">
        <v>531</v>
      </c>
      <c r="E43" s="580"/>
      <c r="F43" s="580"/>
    </row>
    <row r="44" spans="1:6" s="415" customFormat="1" ht="30" customHeight="1">
      <c r="A44" s="539"/>
      <c r="B44" s="427" t="s">
        <v>573</v>
      </c>
      <c r="C44" s="545"/>
      <c r="D44" s="420" t="s">
        <v>531</v>
      </c>
      <c r="E44" s="580"/>
      <c r="F44" s="580"/>
    </row>
    <row r="45" spans="1:6" s="415" customFormat="1" ht="30" customHeight="1">
      <c r="A45" s="539"/>
      <c r="B45" s="427" t="s">
        <v>574</v>
      </c>
      <c r="C45" s="545"/>
      <c r="D45" s="428" t="s">
        <v>563</v>
      </c>
      <c r="E45" s="580"/>
      <c r="F45" s="580"/>
    </row>
    <row r="46" spans="1:6" s="415" customFormat="1" ht="30" customHeight="1">
      <c r="A46" s="539"/>
      <c r="B46" s="427" t="s">
        <v>575</v>
      </c>
      <c r="C46" s="545"/>
      <c r="D46" s="428" t="s">
        <v>523</v>
      </c>
      <c r="E46" s="580"/>
      <c r="F46" s="580"/>
    </row>
    <row r="47" spans="1:6" s="415" customFormat="1" ht="23.15" customHeight="1">
      <c r="A47" s="431"/>
      <c r="B47" s="437" t="s">
        <v>576</v>
      </c>
      <c r="C47" s="544"/>
      <c r="D47" s="432" t="s">
        <v>577</v>
      </c>
      <c r="E47" s="581"/>
      <c r="F47" s="581"/>
    </row>
    <row r="48" spans="1:6" s="415" customFormat="1" ht="71.25" customHeight="1">
      <c r="A48" s="535" t="s">
        <v>578</v>
      </c>
      <c r="B48" s="423" t="s">
        <v>579</v>
      </c>
      <c r="C48" s="546"/>
      <c r="D48" s="444" t="s">
        <v>531</v>
      </c>
      <c r="E48" s="1366" t="s">
        <v>580</v>
      </c>
      <c r="F48" s="1366"/>
    </row>
    <row r="49" spans="1:7" s="415" customFormat="1" ht="30" customHeight="1">
      <c r="A49" s="426"/>
      <c r="B49" s="443" t="s">
        <v>581</v>
      </c>
      <c r="C49" s="545"/>
      <c r="D49" s="439" t="s">
        <v>531</v>
      </c>
      <c r="E49" s="837"/>
      <c r="F49" s="837"/>
    </row>
    <row r="50" spans="1:7" s="415" customFormat="1" ht="45" customHeight="1">
      <c r="A50" s="576"/>
      <c r="B50" s="443" t="s">
        <v>568</v>
      </c>
      <c r="C50" s="545"/>
      <c r="D50" s="439" t="s">
        <v>531</v>
      </c>
      <c r="E50" s="607"/>
      <c r="F50" s="607"/>
    </row>
    <row r="51" spans="1:7" s="415" customFormat="1" ht="30" customHeight="1">
      <c r="A51" s="1380"/>
      <c r="B51" s="425" t="s">
        <v>569</v>
      </c>
      <c r="C51" s="545"/>
      <c r="D51" s="420" t="s">
        <v>531</v>
      </c>
      <c r="E51" s="580"/>
      <c r="F51" s="580"/>
    </row>
    <row r="52" spans="1:7" s="415" customFormat="1" ht="60" customHeight="1">
      <c r="A52" s="1380"/>
      <c r="B52" s="425" t="s">
        <v>570</v>
      </c>
      <c r="C52" s="545"/>
      <c r="D52" s="439" t="s">
        <v>531</v>
      </c>
      <c r="E52" s="580"/>
      <c r="F52" s="580"/>
    </row>
    <row r="53" spans="1:7" s="415" customFormat="1" ht="30" customHeight="1">
      <c r="A53" s="576"/>
      <c r="B53" s="425" t="s">
        <v>582</v>
      </c>
      <c r="C53" s="545"/>
      <c r="D53" s="420" t="s">
        <v>531</v>
      </c>
      <c r="E53" s="580"/>
      <c r="F53" s="580"/>
    </row>
    <row r="54" spans="1:7" s="415" customFormat="1" ht="45" customHeight="1">
      <c r="A54" s="536"/>
      <c r="B54" s="425" t="s">
        <v>583</v>
      </c>
      <c r="C54" s="547"/>
      <c r="D54" s="445" t="s">
        <v>531</v>
      </c>
      <c r="E54" s="580"/>
      <c r="F54" s="580"/>
    </row>
    <row r="55" spans="1:7" s="415" customFormat="1" ht="30" customHeight="1">
      <c r="A55" s="539"/>
      <c r="B55" s="427" t="s">
        <v>574</v>
      </c>
      <c r="C55" s="545"/>
      <c r="D55" s="428" t="s">
        <v>563</v>
      </c>
      <c r="E55" s="580"/>
      <c r="F55" s="580"/>
    </row>
    <row r="56" spans="1:7" s="415" customFormat="1" ht="23.15" customHeight="1">
      <c r="A56" s="431"/>
      <c r="B56" s="437" t="s">
        <v>584</v>
      </c>
      <c r="C56" s="544"/>
      <c r="D56" s="432" t="s">
        <v>563</v>
      </c>
      <c r="E56" s="581"/>
      <c r="F56" s="581"/>
    </row>
    <row r="57" spans="1:7" s="415" customFormat="1" ht="22.5" customHeight="1">
      <c r="A57" s="1370" t="s">
        <v>585</v>
      </c>
      <c r="B57" s="538" t="s">
        <v>586</v>
      </c>
      <c r="C57" s="546"/>
      <c r="D57" s="444" t="s">
        <v>587</v>
      </c>
      <c r="E57" s="608"/>
      <c r="F57" s="608"/>
    </row>
    <row r="58" spans="1:7" s="415" customFormat="1" ht="45" customHeight="1">
      <c r="A58" s="1382"/>
      <c r="B58" s="425" t="s">
        <v>588</v>
      </c>
      <c r="C58" s="547"/>
      <c r="D58" s="445" t="s">
        <v>531</v>
      </c>
      <c r="E58" s="1367" t="s">
        <v>589</v>
      </c>
      <c r="F58" s="1367"/>
    </row>
    <row r="59" spans="1:7" s="415" customFormat="1" ht="60" customHeight="1">
      <c r="A59" s="1380"/>
      <c r="B59" s="425" t="s">
        <v>829</v>
      </c>
      <c r="C59" s="545"/>
      <c r="D59" s="441" t="s">
        <v>531</v>
      </c>
      <c r="E59" s="1367"/>
      <c r="F59" s="1367"/>
    </row>
    <row r="60" spans="1:7" s="415" customFormat="1" ht="45" customHeight="1">
      <c r="A60" s="1380"/>
      <c r="B60" s="539" t="s">
        <v>590</v>
      </c>
      <c r="C60" s="547"/>
      <c r="D60" s="446" t="s">
        <v>531</v>
      </c>
      <c r="E60" s="1367"/>
      <c r="F60" s="1367"/>
      <c r="G60" s="447"/>
    </row>
    <row r="61" spans="1:7" s="415" customFormat="1" ht="30" customHeight="1">
      <c r="A61" s="1379"/>
      <c r="B61" s="425" t="s">
        <v>591</v>
      </c>
      <c r="C61" s="547"/>
      <c r="D61" s="446" t="s">
        <v>531</v>
      </c>
      <c r="E61" s="1367" t="s">
        <v>708</v>
      </c>
      <c r="F61" s="1367"/>
    </row>
    <row r="62" spans="1:7" s="415" customFormat="1" ht="45" customHeight="1">
      <c r="A62" s="1379"/>
      <c r="B62" s="539" t="s">
        <v>592</v>
      </c>
      <c r="C62" s="547"/>
      <c r="D62" s="445" t="s">
        <v>531</v>
      </c>
      <c r="E62" s="1367"/>
      <c r="F62" s="1367"/>
    </row>
    <row r="63" spans="1:7" s="415" customFormat="1" ht="22.5" customHeight="1">
      <c r="A63" s="539"/>
      <c r="B63" s="427" t="s">
        <v>593</v>
      </c>
      <c r="C63" s="547"/>
      <c r="D63" s="445" t="s">
        <v>523</v>
      </c>
      <c r="E63" s="1367"/>
      <c r="F63" s="1367"/>
    </row>
    <row r="64" spans="1:7" s="415" customFormat="1" ht="22.5" customHeight="1">
      <c r="A64" s="431"/>
      <c r="B64" s="582" t="s">
        <v>594</v>
      </c>
      <c r="C64" s="544"/>
      <c r="D64" s="448" t="s">
        <v>523</v>
      </c>
      <c r="E64" s="1368"/>
      <c r="F64" s="1368"/>
    </row>
    <row r="65" spans="1:7" s="415" customFormat="1" ht="22.5" customHeight="1">
      <c r="A65" s="1370" t="s">
        <v>595</v>
      </c>
      <c r="B65" s="539" t="s">
        <v>586</v>
      </c>
      <c r="C65" s="546"/>
      <c r="D65" s="444" t="s">
        <v>587</v>
      </c>
      <c r="E65" s="608"/>
      <c r="F65" s="608"/>
    </row>
    <row r="66" spans="1:7" s="415" customFormat="1" ht="43.5" customHeight="1">
      <c r="A66" s="1382"/>
      <c r="B66" s="425" t="s">
        <v>596</v>
      </c>
      <c r="C66" s="547"/>
      <c r="D66" s="445" t="s">
        <v>587</v>
      </c>
      <c r="E66" s="1367" t="s">
        <v>597</v>
      </c>
      <c r="F66" s="1367"/>
    </row>
    <row r="67" spans="1:7" s="415" customFormat="1" ht="60" customHeight="1">
      <c r="A67" s="1380"/>
      <c r="B67" s="425" t="s">
        <v>829</v>
      </c>
      <c r="C67" s="545"/>
      <c r="D67" s="441" t="s">
        <v>531</v>
      </c>
      <c r="E67" s="1367"/>
      <c r="F67" s="1367"/>
    </row>
    <row r="68" spans="1:7" s="415" customFormat="1" ht="45" customHeight="1">
      <c r="A68" s="1380"/>
      <c r="B68" s="539" t="s">
        <v>590</v>
      </c>
      <c r="C68" s="547"/>
      <c r="D68" s="446" t="s">
        <v>531</v>
      </c>
      <c r="E68" s="1367"/>
      <c r="F68" s="1367"/>
      <c r="G68" s="447"/>
    </row>
    <row r="69" spans="1:7" s="415" customFormat="1" ht="30" customHeight="1">
      <c r="A69" s="1379"/>
      <c r="B69" s="425" t="s">
        <v>591</v>
      </c>
      <c r="C69" s="547"/>
      <c r="D69" s="446" t="s">
        <v>531</v>
      </c>
      <c r="E69" s="1367" t="s">
        <v>708</v>
      </c>
      <c r="F69" s="1367"/>
    </row>
    <row r="70" spans="1:7" s="415" customFormat="1" ht="43.5" customHeight="1">
      <c r="A70" s="1379"/>
      <c r="B70" s="539" t="s">
        <v>598</v>
      </c>
      <c r="C70" s="547"/>
      <c r="D70" s="445" t="s">
        <v>531</v>
      </c>
      <c r="E70" s="1367"/>
      <c r="F70" s="1367"/>
    </row>
    <row r="71" spans="1:7" s="415" customFormat="1" ht="22.5" customHeight="1">
      <c r="A71" s="539"/>
      <c r="B71" s="427" t="s">
        <v>593</v>
      </c>
      <c r="C71" s="547"/>
      <c r="D71" s="445" t="s">
        <v>523</v>
      </c>
      <c r="E71" s="1367"/>
      <c r="F71" s="1367"/>
    </row>
    <row r="72" spans="1:7" s="415" customFormat="1" ht="22.5" customHeight="1">
      <c r="A72" s="431"/>
      <c r="B72" s="437" t="s">
        <v>599</v>
      </c>
      <c r="C72" s="544"/>
      <c r="D72" s="448" t="s">
        <v>523</v>
      </c>
      <c r="E72" s="1368"/>
      <c r="F72" s="1368"/>
    </row>
    <row r="73" spans="1:7" s="415" customFormat="1" ht="30" customHeight="1">
      <c r="A73" s="1370" t="s">
        <v>600</v>
      </c>
      <c r="B73" s="423" t="s">
        <v>601</v>
      </c>
      <c r="C73" s="543"/>
      <c r="D73" s="449" t="s">
        <v>602</v>
      </c>
      <c r="E73" s="1385"/>
      <c r="F73" s="1385"/>
    </row>
    <row r="74" spans="1:7" s="415" customFormat="1" ht="45" customHeight="1">
      <c r="A74" s="1357"/>
      <c r="B74" s="425" t="s">
        <v>603</v>
      </c>
      <c r="C74" s="544"/>
      <c r="D74" s="446" t="s">
        <v>531</v>
      </c>
      <c r="E74" s="1386"/>
      <c r="F74" s="1386"/>
    </row>
    <row r="75" spans="1:7" s="415" customFormat="1" ht="22.5" customHeight="1">
      <c r="A75" s="1387" t="s">
        <v>604</v>
      </c>
      <c r="B75" s="539" t="s">
        <v>605</v>
      </c>
      <c r="C75" s="543"/>
      <c r="D75" s="441" t="s">
        <v>523</v>
      </c>
      <c r="E75" s="583"/>
      <c r="F75" s="583"/>
    </row>
    <row r="76" spans="1:7" s="415" customFormat="1" ht="60" customHeight="1">
      <c r="A76" s="1382"/>
      <c r="B76" s="425" t="s">
        <v>606</v>
      </c>
      <c r="C76" s="547"/>
      <c r="D76" s="446" t="s">
        <v>523</v>
      </c>
      <c r="E76" s="583"/>
      <c r="F76" s="583"/>
    </row>
    <row r="77" spans="1:7" s="415" customFormat="1" ht="45" customHeight="1">
      <c r="A77" s="450"/>
      <c r="B77" s="437" t="s">
        <v>607</v>
      </c>
      <c r="C77" s="544"/>
      <c r="D77" s="451" t="s">
        <v>523</v>
      </c>
      <c r="E77" s="584"/>
      <c r="F77" s="584"/>
    </row>
    <row r="78" spans="1:7" s="415" customFormat="1" ht="22.5" customHeight="1">
      <c r="A78" s="1387" t="s">
        <v>608</v>
      </c>
      <c r="B78" s="423" t="s">
        <v>605</v>
      </c>
      <c r="C78" s="546"/>
      <c r="D78" s="444" t="s">
        <v>523</v>
      </c>
      <c r="E78" s="585"/>
      <c r="F78" s="585"/>
    </row>
    <row r="79" spans="1:7" s="415" customFormat="1" ht="60" customHeight="1">
      <c r="A79" s="1382"/>
      <c r="B79" s="443" t="s">
        <v>609</v>
      </c>
      <c r="C79" s="547"/>
      <c r="D79" s="452" t="s">
        <v>523</v>
      </c>
      <c r="E79" s="583"/>
      <c r="F79" s="583"/>
    </row>
    <row r="80" spans="1:7" s="415" customFormat="1" ht="45" customHeight="1">
      <c r="A80" s="450"/>
      <c r="B80" s="609" t="s">
        <v>832</v>
      </c>
      <c r="C80" s="544"/>
      <c r="D80" s="448" t="s">
        <v>523</v>
      </c>
      <c r="E80" s="584"/>
      <c r="F80" s="584"/>
    </row>
    <row r="81" spans="1:6" s="415" customFormat="1" ht="30" customHeight="1">
      <c r="A81" s="429" t="s">
        <v>610</v>
      </c>
      <c r="B81" s="610" t="s">
        <v>559</v>
      </c>
      <c r="C81" s="543"/>
      <c r="D81" s="441" t="s">
        <v>523</v>
      </c>
      <c r="E81" s="1363"/>
      <c r="F81" s="1363"/>
    </row>
    <row r="82" spans="1:6" s="415" customFormat="1" ht="45" customHeight="1">
      <c r="A82" s="539"/>
      <c r="B82" s="611" t="s">
        <v>833</v>
      </c>
      <c r="C82" s="547"/>
      <c r="D82" s="445" t="s">
        <v>523</v>
      </c>
      <c r="E82" s="1364"/>
      <c r="F82" s="1364"/>
    </row>
    <row r="83" spans="1:6" s="415" customFormat="1" ht="45" customHeight="1">
      <c r="A83" s="539"/>
      <c r="B83" s="425" t="s">
        <v>611</v>
      </c>
      <c r="C83" s="547"/>
      <c r="D83" s="445" t="s">
        <v>523</v>
      </c>
      <c r="E83" s="1364"/>
      <c r="F83" s="1364"/>
    </row>
    <row r="84" spans="1:6" s="415" customFormat="1" ht="30" customHeight="1">
      <c r="A84" s="431"/>
      <c r="B84" s="431" t="s">
        <v>709</v>
      </c>
      <c r="C84" s="544"/>
      <c r="D84" s="448" t="s">
        <v>523</v>
      </c>
      <c r="E84" s="1365"/>
      <c r="F84" s="1365"/>
    </row>
    <row r="85" spans="1:6" s="415" customFormat="1" ht="22.5" customHeight="1">
      <c r="A85" s="1383" t="s">
        <v>612</v>
      </c>
      <c r="B85" s="538" t="s">
        <v>613</v>
      </c>
      <c r="C85" s="543"/>
      <c r="D85" s="449" t="s">
        <v>523</v>
      </c>
      <c r="E85" s="1369"/>
      <c r="F85" s="1369"/>
    </row>
    <row r="86" spans="1:6" s="415" customFormat="1" ht="22.5" customHeight="1">
      <c r="A86" s="1384"/>
      <c r="B86" s="453" t="s">
        <v>614</v>
      </c>
      <c r="C86" s="545"/>
      <c r="D86" s="420" t="s">
        <v>615</v>
      </c>
      <c r="E86" s="1359"/>
      <c r="F86" s="1359"/>
    </row>
    <row r="87" spans="1:6" s="415" customFormat="1" ht="22.5" customHeight="1">
      <c r="A87" s="431"/>
      <c r="B87" s="454" t="s">
        <v>616</v>
      </c>
      <c r="C87" s="544"/>
      <c r="D87" s="448" t="s">
        <v>523</v>
      </c>
      <c r="E87" s="1360"/>
      <c r="F87" s="1360"/>
    </row>
    <row r="88" spans="1:6" s="415" customFormat="1" ht="114.65" customHeight="1">
      <c r="A88" s="536" t="s">
        <v>617</v>
      </c>
      <c r="B88" s="455" t="s">
        <v>618</v>
      </c>
      <c r="C88" s="543"/>
      <c r="D88" s="424" t="s">
        <v>523</v>
      </c>
      <c r="E88" s="612" t="s">
        <v>710</v>
      </c>
      <c r="F88" s="612"/>
    </row>
    <row r="89" spans="1:6" s="415" customFormat="1" ht="30" customHeight="1">
      <c r="A89" s="586"/>
      <c r="B89" s="456" t="s">
        <v>619</v>
      </c>
      <c r="C89" s="545"/>
      <c r="D89" s="428" t="s">
        <v>531</v>
      </c>
      <c r="E89" s="1367" t="s">
        <v>620</v>
      </c>
      <c r="F89" s="1367"/>
    </row>
    <row r="90" spans="1:6" s="415" customFormat="1" ht="30" customHeight="1">
      <c r="A90" s="586"/>
      <c r="B90" s="457" t="s">
        <v>621</v>
      </c>
      <c r="C90" s="545"/>
      <c r="D90" s="458" t="s">
        <v>531</v>
      </c>
      <c r="E90" s="1367"/>
      <c r="F90" s="1367"/>
    </row>
    <row r="91" spans="1:6" s="415" customFormat="1" ht="45" customHeight="1">
      <c r="A91" s="586"/>
      <c r="B91" s="457" t="s">
        <v>622</v>
      </c>
      <c r="C91" s="545"/>
      <c r="D91" s="458" t="s">
        <v>531</v>
      </c>
      <c r="E91" s="586"/>
      <c r="F91" s="586"/>
    </row>
    <row r="92" spans="1:6" s="415" customFormat="1" ht="30" customHeight="1">
      <c r="A92" s="536"/>
      <c r="B92" s="457" t="s">
        <v>623</v>
      </c>
      <c r="C92" s="545"/>
      <c r="D92" s="458" t="s">
        <v>531</v>
      </c>
      <c r="E92" s="540"/>
      <c r="F92" s="540"/>
    </row>
    <row r="93" spans="1:6" s="415" customFormat="1" ht="45" customHeight="1">
      <c r="A93" s="536"/>
      <c r="B93" s="459" t="s">
        <v>624</v>
      </c>
      <c r="C93" s="545"/>
      <c r="D93" s="439" t="s">
        <v>531</v>
      </c>
      <c r="E93" s="540"/>
      <c r="F93" s="540"/>
    </row>
    <row r="94" spans="1:6" s="415" customFormat="1" ht="37.5" customHeight="1">
      <c r="A94" s="536"/>
      <c r="B94" s="455" t="s">
        <v>625</v>
      </c>
      <c r="C94" s="545"/>
      <c r="D94" s="420" t="s">
        <v>531</v>
      </c>
      <c r="E94" s="540"/>
      <c r="F94" s="540"/>
    </row>
    <row r="95" spans="1:6" s="415" customFormat="1" ht="22.5" customHeight="1">
      <c r="A95" s="460"/>
      <c r="B95" s="461" t="s">
        <v>593</v>
      </c>
      <c r="C95" s="544"/>
      <c r="D95" s="432" t="s">
        <v>523</v>
      </c>
      <c r="E95" s="541"/>
      <c r="F95" s="541"/>
    </row>
    <row r="96" spans="1:6" s="415" customFormat="1" ht="97.5" customHeight="1">
      <c r="A96" s="542" t="s">
        <v>626</v>
      </c>
      <c r="B96" s="462" t="s">
        <v>627</v>
      </c>
      <c r="C96" s="543"/>
      <c r="D96" s="449" t="s">
        <v>587</v>
      </c>
      <c r="E96" s="608"/>
      <c r="F96" s="608"/>
    </row>
    <row r="97" spans="1:6" s="415" customFormat="1" ht="19.5" customHeight="1">
      <c r="A97" s="539"/>
      <c r="B97" s="427" t="s">
        <v>628</v>
      </c>
      <c r="C97" s="545"/>
      <c r="D97" s="428" t="s">
        <v>523</v>
      </c>
      <c r="E97" s="539"/>
      <c r="F97" s="539"/>
    </row>
    <row r="98" spans="1:6" s="415" customFormat="1" ht="19.5" customHeight="1">
      <c r="A98" s="539"/>
      <c r="B98" s="427" t="s">
        <v>629</v>
      </c>
      <c r="C98" s="545"/>
      <c r="D98" s="428" t="s">
        <v>523</v>
      </c>
      <c r="E98" s="539"/>
      <c r="F98" s="539"/>
    </row>
    <row r="99" spans="1:6" s="415" customFormat="1" ht="19.5" customHeight="1">
      <c r="A99" s="1367"/>
      <c r="B99" s="427" t="s">
        <v>630</v>
      </c>
      <c r="C99" s="545"/>
      <c r="D99" s="428" t="s">
        <v>531</v>
      </c>
      <c r="E99" s="1382" t="s">
        <v>620</v>
      </c>
      <c r="F99" s="1382"/>
    </row>
    <row r="100" spans="1:6" s="415" customFormat="1" ht="19.5" customHeight="1">
      <c r="A100" s="1367"/>
      <c r="B100" s="427" t="s">
        <v>631</v>
      </c>
      <c r="C100" s="545"/>
      <c r="D100" s="428" t="s">
        <v>531</v>
      </c>
      <c r="E100" s="1382"/>
      <c r="F100" s="1382"/>
    </row>
    <row r="101" spans="1:6" s="415" customFormat="1" ht="30" customHeight="1">
      <c r="A101" s="539"/>
      <c r="B101" s="427" t="s">
        <v>632</v>
      </c>
      <c r="C101" s="545"/>
      <c r="D101" s="428" t="s">
        <v>531</v>
      </c>
      <c r="E101" s="539"/>
      <c r="F101" s="539"/>
    </row>
    <row r="102" spans="1:6" s="415" customFormat="1" ht="72" customHeight="1">
      <c r="A102" s="539"/>
      <c r="B102" s="427" t="s">
        <v>633</v>
      </c>
      <c r="C102" s="545"/>
      <c r="D102" s="428" t="s">
        <v>531</v>
      </c>
      <c r="E102" s="1358" t="s">
        <v>711</v>
      </c>
      <c r="F102" s="1358"/>
    </row>
    <row r="103" spans="1:6" s="415" customFormat="1" ht="45" customHeight="1">
      <c r="A103" s="539"/>
      <c r="B103" s="427" t="s">
        <v>634</v>
      </c>
      <c r="C103" s="545"/>
      <c r="D103" s="428" t="s">
        <v>531</v>
      </c>
      <c r="E103" s="1358"/>
      <c r="F103" s="1358"/>
    </row>
    <row r="104" spans="1:6" s="415" customFormat="1" ht="30" customHeight="1">
      <c r="A104" s="539"/>
      <c r="B104" s="427" t="s">
        <v>635</v>
      </c>
      <c r="C104" s="545"/>
      <c r="D104" s="428" t="s">
        <v>531</v>
      </c>
      <c r="E104" s="1358"/>
      <c r="F104" s="1358"/>
    </row>
    <row r="105" spans="1:6" s="415" customFormat="1" ht="18.75" customHeight="1">
      <c r="A105" s="539"/>
      <c r="B105" s="427" t="s">
        <v>593</v>
      </c>
      <c r="C105" s="545"/>
      <c r="D105" s="428" t="s">
        <v>615</v>
      </c>
      <c r="E105" s="1358"/>
      <c r="F105" s="1358"/>
    </row>
    <row r="106" spans="1:6" s="415" customFormat="1" ht="18.75" customHeight="1">
      <c r="A106" s="431"/>
      <c r="B106" s="437" t="s">
        <v>636</v>
      </c>
      <c r="C106" s="544"/>
      <c r="D106" s="432" t="s">
        <v>602</v>
      </c>
      <c r="E106" s="431"/>
      <c r="F106" s="431"/>
    </row>
    <row r="107" spans="1:6" s="415" customFormat="1" ht="75" customHeight="1">
      <c r="A107" s="542" t="s">
        <v>637</v>
      </c>
      <c r="B107" s="423" t="s">
        <v>638</v>
      </c>
      <c r="C107" s="543"/>
      <c r="D107" s="424" t="s">
        <v>602</v>
      </c>
      <c r="E107" s="538"/>
      <c r="F107" s="538"/>
    </row>
    <row r="108" spans="1:6" s="415" customFormat="1" ht="30" customHeight="1">
      <c r="A108" s="426"/>
      <c r="B108" s="425" t="s">
        <v>639</v>
      </c>
      <c r="C108" s="545"/>
      <c r="D108" s="420" t="s">
        <v>602</v>
      </c>
      <c r="E108" s="539"/>
      <c r="F108" s="539"/>
    </row>
    <row r="109" spans="1:6" s="415" customFormat="1" ht="114" customHeight="1">
      <c r="A109" s="426"/>
      <c r="B109" s="427" t="s">
        <v>640</v>
      </c>
      <c r="C109" s="545"/>
      <c r="D109" s="420" t="s">
        <v>602</v>
      </c>
      <c r="E109" s="539"/>
      <c r="F109" s="539"/>
    </row>
    <row r="110" spans="1:6" s="415" customFormat="1" ht="30" customHeight="1">
      <c r="A110" s="426"/>
      <c r="B110" s="427" t="s">
        <v>641</v>
      </c>
      <c r="C110" s="545"/>
      <c r="D110" s="420" t="s">
        <v>602</v>
      </c>
      <c r="E110" s="539"/>
      <c r="F110" s="539"/>
    </row>
    <row r="111" spans="1:6" s="415" customFormat="1" ht="22.5" customHeight="1">
      <c r="A111" s="539"/>
      <c r="B111" s="425" t="s">
        <v>593</v>
      </c>
      <c r="C111" s="547"/>
      <c r="D111" s="445" t="s">
        <v>615</v>
      </c>
      <c r="E111" s="539"/>
      <c r="F111" s="539"/>
    </row>
    <row r="112" spans="1:6" s="415" customFormat="1" ht="45" customHeight="1">
      <c r="A112" s="426"/>
      <c r="B112" s="427" t="s">
        <v>642</v>
      </c>
      <c r="C112" s="547"/>
      <c r="D112" s="445" t="s">
        <v>643</v>
      </c>
      <c r="E112" s="539"/>
      <c r="F112" s="539"/>
    </row>
    <row r="113" spans="1:7" s="415" customFormat="1" ht="45" customHeight="1">
      <c r="A113" s="426"/>
      <c r="B113" s="427" t="s">
        <v>644</v>
      </c>
      <c r="C113" s="545"/>
      <c r="D113" s="441" t="s">
        <v>643</v>
      </c>
      <c r="E113" s="539"/>
      <c r="F113" s="539"/>
    </row>
    <row r="114" spans="1:7" s="415" customFormat="1" ht="22.5" customHeight="1">
      <c r="A114" s="426"/>
      <c r="B114" s="427" t="s">
        <v>645</v>
      </c>
      <c r="C114" s="547"/>
      <c r="D114" s="445" t="s">
        <v>523</v>
      </c>
      <c r="E114" s="539"/>
      <c r="F114" s="539"/>
    </row>
    <row r="115" spans="1:7" s="415" customFormat="1" ht="33" customHeight="1">
      <c r="A115" s="430"/>
      <c r="B115" s="437" t="s">
        <v>862</v>
      </c>
      <c r="C115" s="544"/>
      <c r="D115" s="448" t="s">
        <v>523</v>
      </c>
      <c r="E115" s="431"/>
      <c r="F115" s="431"/>
    </row>
    <row r="116" spans="1:7" s="415" customFormat="1" ht="75" customHeight="1">
      <c r="A116" s="542" t="s">
        <v>646</v>
      </c>
      <c r="B116" s="423" t="s">
        <v>647</v>
      </c>
      <c r="C116" s="543"/>
      <c r="D116" s="424" t="s">
        <v>602</v>
      </c>
      <c r="E116" s="538"/>
      <c r="F116" s="538"/>
      <c r="G116" s="463"/>
    </row>
    <row r="117" spans="1:7" s="415" customFormat="1" ht="30" customHeight="1">
      <c r="A117" s="426"/>
      <c r="B117" s="539" t="s">
        <v>639</v>
      </c>
      <c r="C117" s="545"/>
      <c r="D117" s="420" t="s">
        <v>602</v>
      </c>
      <c r="E117" s="1388"/>
      <c r="F117" s="1388"/>
    </row>
    <row r="118" spans="1:7" s="415" customFormat="1" ht="22.5" customHeight="1">
      <c r="A118" s="539"/>
      <c r="B118" s="425" t="s">
        <v>593</v>
      </c>
      <c r="C118" s="547"/>
      <c r="D118" s="445" t="s">
        <v>615</v>
      </c>
      <c r="E118" s="1388"/>
      <c r="F118" s="1388"/>
    </row>
    <row r="119" spans="1:7" s="415" customFormat="1" ht="45" customHeight="1">
      <c r="A119" s="426"/>
      <c r="B119" s="425" t="s">
        <v>648</v>
      </c>
      <c r="C119" s="545"/>
      <c r="D119" s="420" t="s">
        <v>602</v>
      </c>
      <c r="E119" s="1388"/>
      <c r="F119" s="1388"/>
    </row>
    <row r="120" spans="1:7" s="415" customFormat="1" ht="45" customHeight="1">
      <c r="A120" s="426"/>
      <c r="B120" s="539" t="s">
        <v>649</v>
      </c>
      <c r="C120" s="545"/>
      <c r="D120" s="420" t="s">
        <v>602</v>
      </c>
      <c r="E120" s="539"/>
      <c r="F120" s="539"/>
    </row>
    <row r="121" spans="1:7" s="415" customFormat="1" ht="22.5" customHeight="1">
      <c r="A121" s="426"/>
      <c r="B121" s="425" t="s">
        <v>650</v>
      </c>
      <c r="C121" s="545"/>
      <c r="D121" s="420" t="s">
        <v>523</v>
      </c>
      <c r="E121" s="539"/>
      <c r="F121" s="539"/>
    </row>
    <row r="122" spans="1:7" s="415" customFormat="1" ht="34" customHeight="1">
      <c r="A122" s="430"/>
      <c r="B122" s="431" t="s">
        <v>863</v>
      </c>
      <c r="C122" s="544"/>
      <c r="D122" s="432" t="s">
        <v>523</v>
      </c>
      <c r="E122" s="431"/>
      <c r="F122" s="431"/>
    </row>
    <row r="123" spans="1:7" s="415" customFormat="1" ht="112.5" customHeight="1">
      <c r="A123" s="426" t="s">
        <v>651</v>
      </c>
      <c r="B123" s="539" t="s">
        <v>652</v>
      </c>
      <c r="C123" s="543"/>
      <c r="D123" s="439" t="s">
        <v>602</v>
      </c>
      <c r="E123" s="538"/>
      <c r="F123" s="538"/>
    </row>
    <row r="124" spans="1:7" s="415" customFormat="1" ht="30" customHeight="1">
      <c r="A124" s="426"/>
      <c r="B124" s="427" t="s">
        <v>641</v>
      </c>
      <c r="C124" s="545"/>
      <c r="D124" s="420" t="s">
        <v>602</v>
      </c>
      <c r="E124" s="1357"/>
      <c r="F124" s="1357"/>
    </row>
    <row r="125" spans="1:7" s="415" customFormat="1" ht="22.5" customHeight="1">
      <c r="A125" s="539"/>
      <c r="B125" s="425" t="s">
        <v>593</v>
      </c>
      <c r="C125" s="547"/>
      <c r="D125" s="445" t="s">
        <v>615</v>
      </c>
      <c r="E125" s="1357"/>
      <c r="F125" s="1357"/>
    </row>
    <row r="126" spans="1:7" s="415" customFormat="1" ht="42.75" customHeight="1">
      <c r="A126" s="426"/>
      <c r="B126" s="425" t="s">
        <v>653</v>
      </c>
      <c r="C126" s="545"/>
      <c r="D126" s="420" t="s">
        <v>602</v>
      </c>
      <c r="E126" s="1357"/>
      <c r="F126" s="1357"/>
    </row>
    <row r="127" spans="1:7" s="415" customFormat="1" ht="42.75" customHeight="1">
      <c r="A127" s="426"/>
      <c r="B127" s="539" t="s">
        <v>654</v>
      </c>
      <c r="C127" s="545"/>
      <c r="D127" s="420" t="s">
        <v>602</v>
      </c>
      <c r="E127" s="539"/>
      <c r="F127" s="539"/>
    </row>
    <row r="128" spans="1:7" s="415" customFormat="1" ht="22.5" customHeight="1">
      <c r="A128" s="426"/>
      <c r="B128" s="425" t="s">
        <v>650</v>
      </c>
      <c r="C128" s="545"/>
      <c r="D128" s="420" t="s">
        <v>523</v>
      </c>
      <c r="E128" s="539"/>
      <c r="F128" s="539"/>
    </row>
    <row r="129" spans="1:6" s="415" customFormat="1" ht="32.5" customHeight="1">
      <c r="A129" s="430"/>
      <c r="B129" s="431" t="s">
        <v>864</v>
      </c>
      <c r="C129" s="544"/>
      <c r="D129" s="432" t="s">
        <v>523</v>
      </c>
      <c r="E129" s="431"/>
      <c r="F129" s="431"/>
    </row>
    <row r="130" spans="1:6" s="415" customFormat="1" ht="21.75" customHeight="1">
      <c r="A130" s="1370" t="s">
        <v>655</v>
      </c>
      <c r="B130" s="423" t="s">
        <v>656</v>
      </c>
      <c r="C130" s="543"/>
      <c r="D130" s="449" t="s">
        <v>587</v>
      </c>
      <c r="E130" s="613"/>
      <c r="F130" s="613"/>
    </row>
    <row r="131" spans="1:6" s="415" customFormat="1" ht="101.25" customHeight="1">
      <c r="A131" s="1357"/>
      <c r="B131" s="443" t="s">
        <v>657</v>
      </c>
      <c r="C131" s="547"/>
      <c r="D131" s="445" t="s">
        <v>523</v>
      </c>
      <c r="E131" s="1358" t="s">
        <v>712</v>
      </c>
      <c r="F131" s="1358"/>
    </row>
    <row r="132" spans="1:6" s="415" customFormat="1" ht="75" customHeight="1">
      <c r="A132" s="1357"/>
      <c r="B132" s="539" t="s">
        <v>830</v>
      </c>
      <c r="C132" s="547"/>
      <c r="D132" s="446" t="s">
        <v>531</v>
      </c>
      <c r="E132" s="1358"/>
      <c r="F132" s="1358"/>
    </row>
    <row r="133" spans="1:6" s="415" customFormat="1" ht="30" customHeight="1">
      <c r="A133" s="539"/>
      <c r="B133" s="440" t="s">
        <v>659</v>
      </c>
      <c r="C133" s="545"/>
      <c r="D133" s="420" t="s">
        <v>660</v>
      </c>
      <c r="E133" s="1358"/>
      <c r="F133" s="1358"/>
    </row>
    <row r="134" spans="1:6" s="415" customFormat="1" ht="45" customHeight="1">
      <c r="A134" s="539"/>
      <c r="B134" s="425" t="s">
        <v>661</v>
      </c>
      <c r="C134" s="545"/>
      <c r="D134" s="420" t="s">
        <v>531</v>
      </c>
      <c r="E134" s="1358"/>
      <c r="F134" s="1358"/>
    </row>
    <row r="135" spans="1:6" s="415" customFormat="1" ht="30" customHeight="1">
      <c r="A135" s="539"/>
      <c r="B135" s="440" t="s">
        <v>662</v>
      </c>
      <c r="C135" s="545"/>
      <c r="D135" s="420" t="s">
        <v>531</v>
      </c>
      <c r="E135" s="587" t="s">
        <v>663</v>
      </c>
      <c r="F135" s="587"/>
    </row>
    <row r="136" spans="1:6" s="415" customFormat="1" ht="45" customHeight="1">
      <c r="A136" s="539"/>
      <c r="B136" s="425" t="s">
        <v>664</v>
      </c>
      <c r="C136" s="545"/>
      <c r="D136" s="420" t="s">
        <v>531</v>
      </c>
      <c r="E136" s="539"/>
      <c r="F136" s="539"/>
    </row>
    <row r="137" spans="1:6" s="415" customFormat="1" ht="21.75" customHeight="1">
      <c r="A137" s="539"/>
      <c r="B137" s="425" t="s">
        <v>593</v>
      </c>
      <c r="C137" s="547"/>
      <c r="D137" s="445" t="s">
        <v>615</v>
      </c>
      <c r="E137" s="539"/>
      <c r="F137" s="539"/>
    </row>
    <row r="138" spans="1:6" s="415" customFormat="1" ht="21.75" customHeight="1">
      <c r="A138" s="539"/>
      <c r="B138" s="425" t="s">
        <v>665</v>
      </c>
      <c r="C138" s="547"/>
      <c r="D138" s="445" t="s">
        <v>602</v>
      </c>
      <c r="E138" s="539"/>
      <c r="F138" s="539"/>
    </row>
    <row r="139" spans="1:6" s="415" customFormat="1" ht="21.75" customHeight="1">
      <c r="A139" s="431"/>
      <c r="B139" s="437" t="s">
        <v>666</v>
      </c>
      <c r="C139" s="544"/>
      <c r="D139" s="464" t="s">
        <v>602</v>
      </c>
      <c r="E139" s="431"/>
      <c r="F139" s="431"/>
    </row>
    <row r="140" spans="1:6" s="415" customFormat="1" ht="19.5" customHeight="1">
      <c r="A140" s="1370" t="s">
        <v>667</v>
      </c>
      <c r="B140" s="423" t="s">
        <v>656</v>
      </c>
      <c r="C140" s="543"/>
      <c r="D140" s="441" t="s">
        <v>587</v>
      </c>
      <c r="E140" s="538"/>
      <c r="F140" s="538"/>
    </row>
    <row r="141" spans="1:6" s="415" customFormat="1" ht="101.25" customHeight="1">
      <c r="A141" s="1357"/>
      <c r="B141" s="443" t="s">
        <v>657</v>
      </c>
      <c r="C141" s="547"/>
      <c r="D141" s="445" t="s">
        <v>523</v>
      </c>
      <c r="E141" s="1358" t="s">
        <v>712</v>
      </c>
      <c r="F141" s="1358"/>
    </row>
    <row r="142" spans="1:6" s="415" customFormat="1" ht="75" customHeight="1">
      <c r="A142" s="1357"/>
      <c r="B142" s="539" t="s">
        <v>658</v>
      </c>
      <c r="C142" s="547"/>
      <c r="D142" s="446" t="s">
        <v>531</v>
      </c>
      <c r="E142" s="1358"/>
      <c r="F142" s="1358"/>
    </row>
    <row r="143" spans="1:6" s="415" customFormat="1" ht="19.5" customHeight="1">
      <c r="A143" s="1357"/>
      <c r="B143" s="453" t="s">
        <v>668</v>
      </c>
      <c r="C143" s="545"/>
      <c r="D143" s="420" t="s">
        <v>660</v>
      </c>
      <c r="E143" s="1358"/>
      <c r="F143" s="1358"/>
    </row>
    <row r="144" spans="1:6" s="415" customFormat="1" ht="44.25" customHeight="1">
      <c r="A144" s="1357"/>
      <c r="B144" s="425" t="s">
        <v>661</v>
      </c>
      <c r="C144" s="545"/>
      <c r="D144" s="420" t="s">
        <v>775</v>
      </c>
      <c r="E144" s="1358"/>
      <c r="F144" s="1358"/>
    </row>
    <row r="145" spans="1:6" s="415" customFormat="1" ht="28.5" customHeight="1">
      <c r="A145" s="1357"/>
      <c r="B145" s="440" t="s">
        <v>662</v>
      </c>
      <c r="C145" s="545"/>
      <c r="D145" s="420" t="s">
        <v>563</v>
      </c>
      <c r="E145" s="587" t="s">
        <v>663</v>
      </c>
      <c r="F145" s="587"/>
    </row>
    <row r="146" spans="1:6" s="415" customFormat="1" ht="43.5" customHeight="1">
      <c r="A146" s="1357"/>
      <c r="B146" s="425" t="s">
        <v>664</v>
      </c>
      <c r="C146" s="545"/>
      <c r="D146" s="420" t="s">
        <v>531</v>
      </c>
      <c r="E146" s="539"/>
      <c r="F146" s="539"/>
    </row>
    <row r="147" spans="1:6" s="415" customFormat="1" ht="19.5" customHeight="1">
      <c r="A147" s="1357"/>
      <c r="B147" s="425" t="s">
        <v>593</v>
      </c>
      <c r="C147" s="547"/>
      <c r="D147" s="445" t="s">
        <v>615</v>
      </c>
      <c r="E147" s="539"/>
      <c r="F147" s="539"/>
    </row>
    <row r="148" spans="1:6" s="415" customFormat="1" ht="19.5" customHeight="1">
      <c r="A148" s="1357"/>
      <c r="B148" s="425" t="s">
        <v>665</v>
      </c>
      <c r="C148" s="547"/>
      <c r="D148" s="445" t="s">
        <v>602</v>
      </c>
      <c r="E148" s="539"/>
      <c r="F148" s="539"/>
    </row>
    <row r="149" spans="1:6" s="415" customFormat="1" ht="42.75" customHeight="1">
      <c r="A149" s="539"/>
      <c r="B149" s="425" t="s">
        <v>669</v>
      </c>
      <c r="C149" s="547"/>
      <c r="D149" s="445" t="s">
        <v>531</v>
      </c>
      <c r="E149" s="1359"/>
      <c r="F149" s="1359"/>
    </row>
    <row r="150" spans="1:6" s="415" customFormat="1" ht="22.5" customHeight="1">
      <c r="A150" s="431"/>
      <c r="B150" s="431" t="s">
        <v>670</v>
      </c>
      <c r="C150" s="544"/>
      <c r="D150" s="464" t="s">
        <v>602</v>
      </c>
      <c r="E150" s="1360"/>
      <c r="F150" s="1360"/>
    </row>
    <row r="151" spans="1:6" s="469" customFormat="1" ht="43.5" customHeight="1">
      <c r="A151" s="465" t="s">
        <v>671</v>
      </c>
      <c r="B151" s="466" t="s">
        <v>672</v>
      </c>
      <c r="C151" s="543"/>
      <c r="D151" s="467" t="s">
        <v>523</v>
      </c>
      <c r="E151" s="468"/>
      <c r="F151" s="468"/>
    </row>
    <row r="152" spans="1:6" s="469" customFormat="1" ht="36" customHeight="1">
      <c r="A152" s="470"/>
      <c r="B152" s="471" t="s">
        <v>673</v>
      </c>
      <c r="C152" s="545"/>
      <c r="D152" s="472" t="s">
        <v>523</v>
      </c>
      <c r="E152" s="1361" t="s">
        <v>713</v>
      </c>
      <c r="F152" s="1361"/>
    </row>
    <row r="153" spans="1:6" s="469" customFormat="1" ht="142.5" customHeight="1">
      <c r="A153" s="473"/>
      <c r="B153" s="474" t="s">
        <v>674</v>
      </c>
      <c r="C153" s="544"/>
      <c r="D153" s="475" t="s">
        <v>523</v>
      </c>
      <c r="E153" s="1362"/>
      <c r="F153" s="1362"/>
    </row>
    <row r="154" spans="1:6" s="415" customFormat="1" ht="30" customHeight="1">
      <c r="A154" s="1391" t="s">
        <v>675</v>
      </c>
      <c r="B154" s="538" t="s">
        <v>676</v>
      </c>
      <c r="C154" s="543"/>
      <c r="D154" s="449" t="s">
        <v>523</v>
      </c>
      <c r="E154" s="1393" t="s">
        <v>677</v>
      </c>
      <c r="F154" s="1393"/>
    </row>
    <row r="155" spans="1:6" s="415" customFormat="1" ht="22.5" customHeight="1">
      <c r="A155" s="1392"/>
      <c r="B155" s="437" t="s">
        <v>678</v>
      </c>
      <c r="C155" s="544"/>
      <c r="D155" s="432" t="s">
        <v>523</v>
      </c>
      <c r="E155" s="1394"/>
      <c r="F155" s="1394"/>
    </row>
    <row r="156" spans="1:6" s="415" customFormat="1" ht="30" customHeight="1">
      <c r="A156" s="476" t="s">
        <v>679</v>
      </c>
      <c r="B156" s="413" t="s">
        <v>680</v>
      </c>
      <c r="C156" s="543"/>
      <c r="D156" s="477" t="s">
        <v>523</v>
      </c>
      <c r="E156" s="588"/>
      <c r="F156" s="588"/>
    </row>
    <row r="157" spans="1:6" ht="60" customHeight="1">
      <c r="A157" s="478" t="s">
        <v>681</v>
      </c>
      <c r="B157" s="462" t="s">
        <v>682</v>
      </c>
      <c r="C157" s="546"/>
      <c r="D157" s="444" t="s">
        <v>602</v>
      </c>
      <c r="E157" s="1395"/>
      <c r="F157" s="1395"/>
    </row>
    <row r="158" spans="1:6" ht="22.5" customHeight="1">
      <c r="A158" s="479"/>
      <c r="B158" s="454" t="s">
        <v>593</v>
      </c>
      <c r="C158" s="544"/>
      <c r="D158" s="451" t="s">
        <v>615</v>
      </c>
      <c r="E158" s="1396"/>
      <c r="F158" s="1396"/>
    </row>
    <row r="159" spans="1:6" ht="22.5" customHeight="1">
      <c r="A159" s="1397" t="s">
        <v>683</v>
      </c>
      <c r="B159" s="480" t="s">
        <v>684</v>
      </c>
      <c r="C159" s="543"/>
      <c r="D159" s="661" t="s">
        <v>602</v>
      </c>
      <c r="E159" s="1395"/>
      <c r="F159" s="1395"/>
    </row>
    <row r="160" spans="1:6" ht="22.5" customHeight="1">
      <c r="A160" s="1398"/>
      <c r="B160" s="461" t="s">
        <v>593</v>
      </c>
      <c r="C160" s="544"/>
      <c r="D160" s="464" t="s">
        <v>615</v>
      </c>
      <c r="E160" s="1396"/>
      <c r="F160" s="1396"/>
    </row>
    <row r="161" spans="1:6" ht="60" customHeight="1">
      <c r="A161" s="481" t="s">
        <v>685</v>
      </c>
      <c r="B161" s="482" t="s">
        <v>686</v>
      </c>
      <c r="C161" s="543"/>
      <c r="D161" s="441" t="s">
        <v>602</v>
      </c>
      <c r="E161" s="1395"/>
      <c r="F161" s="1395"/>
    </row>
    <row r="162" spans="1:6" ht="22.5" customHeight="1">
      <c r="A162" s="479"/>
      <c r="B162" s="461" t="s">
        <v>593</v>
      </c>
      <c r="C162" s="548"/>
      <c r="D162" s="451" t="s">
        <v>615</v>
      </c>
      <c r="E162" s="1396"/>
      <c r="F162" s="1396"/>
    </row>
    <row r="163" spans="1:6" s="501" customFormat="1" ht="224.5" customHeight="1">
      <c r="A163" s="1404" t="s">
        <v>918</v>
      </c>
      <c r="B163" s="614" t="s">
        <v>865</v>
      </c>
      <c r="C163" s="544"/>
      <c r="D163" s="615" t="s">
        <v>523</v>
      </c>
      <c r="E163" s="616" t="s">
        <v>874</v>
      </c>
      <c r="F163" s="616"/>
    </row>
    <row r="164" spans="1:6" s="501" customFormat="1" ht="51" customHeight="1">
      <c r="A164" s="1405"/>
      <c r="B164" s="617" t="s">
        <v>867</v>
      </c>
      <c r="C164" s="544"/>
      <c r="D164" s="618" t="s">
        <v>523</v>
      </c>
      <c r="E164" s="421"/>
      <c r="F164" s="421"/>
    </row>
    <row r="165" spans="1:6" s="501" customFormat="1" ht="40.5" customHeight="1">
      <c r="A165" s="1405"/>
      <c r="B165" s="617" t="s">
        <v>866</v>
      </c>
      <c r="C165" s="544"/>
      <c r="D165" s="618" t="s">
        <v>523</v>
      </c>
      <c r="E165" s="421"/>
      <c r="F165" s="421"/>
    </row>
    <row r="166" spans="1:6" s="501" customFormat="1" ht="33.65" customHeight="1">
      <c r="A166" s="1405"/>
      <c r="B166" s="617" t="s">
        <v>868</v>
      </c>
      <c r="C166" s="544"/>
      <c r="D166" s="618" t="s">
        <v>523</v>
      </c>
      <c r="E166" s="421"/>
      <c r="F166" s="421"/>
    </row>
    <row r="167" spans="1:6" s="501" customFormat="1" ht="36" customHeight="1">
      <c r="A167" s="1405"/>
      <c r="B167" s="617" t="s">
        <v>687</v>
      </c>
      <c r="C167" s="544"/>
      <c r="D167" s="618" t="s">
        <v>523</v>
      </c>
      <c r="E167" s="421"/>
      <c r="F167" s="421"/>
    </row>
    <row r="168" spans="1:6" s="501" customFormat="1" ht="20.149999999999999" customHeight="1">
      <c r="A168" s="1405"/>
      <c r="B168" s="617" t="s">
        <v>688</v>
      </c>
      <c r="C168" s="544"/>
      <c r="D168" s="618" t="s">
        <v>523</v>
      </c>
      <c r="E168" s="421"/>
      <c r="F168" s="421"/>
    </row>
    <row r="169" spans="1:6" s="501" customFormat="1" ht="20.149999999999999" customHeight="1">
      <c r="A169" s="1405"/>
      <c r="B169" s="422" t="s">
        <v>689</v>
      </c>
      <c r="C169" s="1399"/>
      <c r="D169" s="1401" t="s">
        <v>523</v>
      </c>
      <c r="E169" s="421"/>
      <c r="F169" s="421"/>
    </row>
    <row r="170" spans="1:6" s="501" customFormat="1" ht="48.75" customHeight="1">
      <c r="A170" s="1406"/>
      <c r="B170" s="619" t="s">
        <v>690</v>
      </c>
      <c r="C170" s="1400"/>
      <c r="D170" s="1402"/>
      <c r="E170" s="620"/>
      <c r="F170" s="620"/>
    </row>
    <row r="171" spans="1:6" s="501" customFormat="1" ht="50.5" customHeight="1">
      <c r="A171" s="1405"/>
      <c r="B171" s="619" t="s">
        <v>691</v>
      </c>
      <c r="C171" s="544"/>
      <c r="D171" s="615" t="s">
        <v>523</v>
      </c>
      <c r="E171" s="421"/>
      <c r="F171" s="421"/>
    </row>
    <row r="172" spans="1:6" s="501" customFormat="1" ht="55.5" customHeight="1">
      <c r="A172" s="1405"/>
      <c r="B172" s="621" t="s">
        <v>692</v>
      </c>
      <c r="C172" s="544"/>
      <c r="D172" s="618" t="s">
        <v>523</v>
      </c>
      <c r="E172" s="421"/>
      <c r="F172" s="421"/>
    </row>
    <row r="173" spans="1:6" s="501" customFormat="1" ht="55.5" customHeight="1">
      <c r="A173" s="1405"/>
      <c r="B173" s="617" t="s">
        <v>869</v>
      </c>
      <c r="C173" s="544"/>
      <c r="D173" s="618" t="s">
        <v>523</v>
      </c>
      <c r="E173" s="421"/>
      <c r="F173" s="421"/>
    </row>
    <row r="174" spans="1:6" s="501" customFormat="1" ht="50.15" customHeight="1">
      <c r="A174" s="1405"/>
      <c r="B174" s="422" t="s">
        <v>714</v>
      </c>
      <c r="C174" s="622"/>
      <c r="D174" s="623" t="s">
        <v>774</v>
      </c>
      <c r="E174" s="421"/>
      <c r="F174" s="421"/>
    </row>
    <row r="175" spans="1:6" s="501" customFormat="1" ht="49" customHeight="1">
      <c r="A175" s="1407"/>
      <c r="B175" s="624" t="s">
        <v>886</v>
      </c>
      <c r="C175" s="625"/>
      <c r="D175" s="626" t="s">
        <v>523</v>
      </c>
      <c r="E175" s="574"/>
      <c r="F175" s="574"/>
    </row>
    <row r="176" spans="1:6" s="501" customFormat="1" ht="54" customHeight="1">
      <c r="A176" s="1407" t="s">
        <v>919</v>
      </c>
      <c r="B176" s="488" t="s">
        <v>870</v>
      </c>
      <c r="C176" s="627"/>
      <c r="D176" s="483" t="s">
        <v>523</v>
      </c>
      <c r="E176" s="574" t="s">
        <v>873</v>
      </c>
      <c r="F176" s="574"/>
    </row>
    <row r="177" spans="1:6" s="501" customFormat="1" ht="52.5" customHeight="1">
      <c r="A177" s="1407" t="s">
        <v>920</v>
      </c>
      <c r="B177" s="488" t="s">
        <v>871</v>
      </c>
      <c r="C177" s="627"/>
      <c r="D177" s="483" t="s">
        <v>523</v>
      </c>
      <c r="E177" s="574" t="s">
        <v>873</v>
      </c>
      <c r="F177" s="574"/>
    </row>
    <row r="178" spans="1:6" s="501" customFormat="1" ht="56.5" customHeight="1">
      <c r="A178" s="1407" t="s">
        <v>921</v>
      </c>
      <c r="B178" s="488" t="s">
        <v>872</v>
      </c>
      <c r="C178" s="627"/>
      <c r="D178" s="483" t="s">
        <v>523</v>
      </c>
      <c r="E178" s="574" t="s">
        <v>873</v>
      </c>
      <c r="F178" s="574"/>
    </row>
    <row r="179" spans="1:6" s="501" customFormat="1" ht="224.5" customHeight="1">
      <c r="A179" s="1404" t="s">
        <v>910</v>
      </c>
      <c r="B179" s="1408" t="s">
        <v>865</v>
      </c>
      <c r="C179" s="1409"/>
      <c r="D179" s="1410" t="s">
        <v>523</v>
      </c>
      <c r="E179" s="1411" t="s">
        <v>874</v>
      </c>
      <c r="F179" s="1411"/>
    </row>
    <row r="180" spans="1:6" s="501" customFormat="1" ht="51" customHeight="1">
      <c r="A180" s="1405"/>
      <c r="B180" s="1412" t="s">
        <v>867</v>
      </c>
      <c r="C180" s="1413"/>
      <c r="D180" s="1414" t="s">
        <v>523</v>
      </c>
      <c r="E180" s="1415"/>
      <c r="F180" s="1415"/>
    </row>
    <row r="181" spans="1:6" s="501" customFormat="1" ht="40.5" customHeight="1">
      <c r="A181" s="1405"/>
      <c r="B181" s="1412" t="s">
        <v>866</v>
      </c>
      <c r="C181" s="1413"/>
      <c r="D181" s="1414" t="s">
        <v>523</v>
      </c>
      <c r="E181" s="1415"/>
      <c r="F181" s="1415"/>
    </row>
    <row r="182" spans="1:6" s="501" customFormat="1" ht="33.65" customHeight="1">
      <c r="A182" s="1405"/>
      <c r="B182" s="1412" t="s">
        <v>868</v>
      </c>
      <c r="C182" s="1413"/>
      <c r="D182" s="1414" t="s">
        <v>523</v>
      </c>
      <c r="E182" s="1415"/>
      <c r="F182" s="1415"/>
    </row>
    <row r="183" spans="1:6" s="501" customFormat="1" ht="36" customHeight="1">
      <c r="A183" s="1405"/>
      <c r="B183" s="1412" t="s">
        <v>687</v>
      </c>
      <c r="C183" s="1413"/>
      <c r="D183" s="1414" t="s">
        <v>523</v>
      </c>
      <c r="E183" s="1415"/>
      <c r="F183" s="1415"/>
    </row>
    <row r="184" spans="1:6" s="501" customFormat="1" ht="20.149999999999999" customHeight="1">
      <c r="A184" s="1405"/>
      <c r="B184" s="1412" t="s">
        <v>688</v>
      </c>
      <c r="C184" s="1413"/>
      <c r="D184" s="1414" t="s">
        <v>523</v>
      </c>
      <c r="E184" s="1415"/>
      <c r="F184" s="1415"/>
    </row>
    <row r="185" spans="1:6" s="501" customFormat="1" ht="20.149999999999999" customHeight="1">
      <c r="A185" s="1405"/>
      <c r="B185" s="1416" t="s">
        <v>689</v>
      </c>
      <c r="C185" s="1417"/>
      <c r="D185" s="1418" t="s">
        <v>523</v>
      </c>
      <c r="E185" s="1415"/>
      <c r="F185" s="1415"/>
    </row>
    <row r="186" spans="1:6" s="501" customFormat="1" ht="48.75" customHeight="1">
      <c r="A186" s="1406"/>
      <c r="B186" s="1419" t="s">
        <v>690</v>
      </c>
      <c r="C186" s="1420"/>
      <c r="D186" s="1421"/>
      <c r="E186" s="1422"/>
      <c r="F186" s="1422"/>
    </row>
    <row r="187" spans="1:6" s="501" customFormat="1" ht="50.5" customHeight="1">
      <c r="A187" s="1405"/>
      <c r="B187" s="1419" t="s">
        <v>691</v>
      </c>
      <c r="C187" s="1413"/>
      <c r="D187" s="1410" t="s">
        <v>523</v>
      </c>
      <c r="E187" s="1415"/>
      <c r="F187" s="1415"/>
    </row>
    <row r="188" spans="1:6" s="501" customFormat="1" ht="55.5" customHeight="1">
      <c r="A188" s="1405"/>
      <c r="B188" s="1423" t="s">
        <v>692</v>
      </c>
      <c r="C188" s="1413"/>
      <c r="D188" s="1414" t="s">
        <v>523</v>
      </c>
      <c r="E188" s="1415"/>
      <c r="F188" s="1415"/>
    </row>
    <row r="189" spans="1:6" s="501" customFormat="1" ht="55.5" customHeight="1">
      <c r="A189" s="1405"/>
      <c r="B189" s="1412" t="s">
        <v>869</v>
      </c>
      <c r="C189" s="1413"/>
      <c r="D189" s="1414" t="s">
        <v>523</v>
      </c>
      <c r="E189" s="1415"/>
      <c r="F189" s="1415"/>
    </row>
    <row r="190" spans="1:6" s="501" customFormat="1" ht="50.15" customHeight="1">
      <c r="A190" s="1405"/>
      <c r="B190" s="1416" t="s">
        <v>714</v>
      </c>
      <c r="C190" s="1424"/>
      <c r="D190" s="1425" t="s">
        <v>774</v>
      </c>
      <c r="E190" s="1415"/>
      <c r="F190" s="1415"/>
    </row>
    <row r="191" spans="1:6" s="501" customFormat="1" ht="49" customHeight="1">
      <c r="A191" s="1407"/>
      <c r="B191" s="1426" t="s">
        <v>886</v>
      </c>
      <c r="C191" s="1427"/>
      <c r="D191" s="1428" t="s">
        <v>523</v>
      </c>
      <c r="E191" s="1429"/>
      <c r="F191" s="1429"/>
    </row>
    <row r="192" spans="1:6" s="501" customFormat="1" ht="54" customHeight="1">
      <c r="A192" s="1404" t="s">
        <v>902</v>
      </c>
      <c r="B192" s="1408" t="s">
        <v>903</v>
      </c>
      <c r="C192" s="1413"/>
      <c r="D192" s="1410" t="s">
        <v>523</v>
      </c>
      <c r="E192" s="1411" t="s">
        <v>874</v>
      </c>
      <c r="F192" s="1411"/>
    </row>
    <row r="193" spans="1:6" s="501" customFormat="1" ht="54" customHeight="1">
      <c r="A193" s="1405"/>
      <c r="B193" s="1408" t="s">
        <v>917</v>
      </c>
      <c r="C193" s="1413"/>
      <c r="D193" s="1410"/>
      <c r="E193" s="1415"/>
      <c r="F193" s="1415"/>
    </row>
    <row r="194" spans="1:6" s="501" customFormat="1" ht="51" customHeight="1">
      <c r="A194" s="1405"/>
      <c r="B194" s="1412" t="s">
        <v>904</v>
      </c>
      <c r="C194" s="1413"/>
      <c r="D194" s="1414" t="s">
        <v>523</v>
      </c>
      <c r="E194" s="1415"/>
      <c r="F194" s="1415"/>
    </row>
    <row r="195" spans="1:6" s="501" customFormat="1" ht="40.5" customHeight="1">
      <c r="A195" s="1407"/>
      <c r="B195" s="1426" t="s">
        <v>905</v>
      </c>
      <c r="C195" s="1430"/>
      <c r="D195" s="1428" t="s">
        <v>523</v>
      </c>
      <c r="E195" s="1429"/>
      <c r="F195" s="1429"/>
    </row>
    <row r="196" spans="1:6" s="501" customFormat="1" ht="54" customHeight="1">
      <c r="A196" s="1407" t="s">
        <v>911</v>
      </c>
      <c r="B196" s="1431" t="s">
        <v>908</v>
      </c>
      <c r="C196" s="1427"/>
      <c r="D196" s="1432" t="s">
        <v>523</v>
      </c>
      <c r="E196" s="1429" t="s">
        <v>873</v>
      </c>
      <c r="F196" s="1429"/>
    </row>
    <row r="197" spans="1:6" s="501" customFormat="1" ht="54" customHeight="1">
      <c r="A197" s="1404" t="s">
        <v>906</v>
      </c>
      <c r="B197" s="1433" t="s">
        <v>907</v>
      </c>
      <c r="C197" s="1434"/>
      <c r="D197" s="1435"/>
      <c r="E197" s="1411"/>
      <c r="F197" s="1411"/>
    </row>
    <row r="198" spans="1:6" s="501" customFormat="1" ht="54" customHeight="1">
      <c r="A198" s="1405"/>
      <c r="B198" s="1412" t="s">
        <v>908</v>
      </c>
      <c r="C198" s="1436"/>
      <c r="D198" s="1437" t="s">
        <v>523</v>
      </c>
      <c r="E198" s="1438" t="s">
        <v>873</v>
      </c>
      <c r="F198" s="1438"/>
    </row>
    <row r="199" spans="1:6" s="501" customFormat="1" ht="54" customHeight="1">
      <c r="A199" s="1407"/>
      <c r="B199" s="1431" t="s">
        <v>909</v>
      </c>
      <c r="C199" s="1427"/>
      <c r="D199" s="1432" t="s">
        <v>523</v>
      </c>
      <c r="E199" s="1429"/>
      <c r="F199" s="1429"/>
    </row>
    <row r="200" spans="1:6" s="501" customFormat="1" ht="52.5" customHeight="1">
      <c r="A200" s="1407" t="s">
        <v>912</v>
      </c>
      <c r="B200" s="1431" t="s">
        <v>913</v>
      </c>
      <c r="C200" s="1427"/>
      <c r="D200" s="1432" t="s">
        <v>523</v>
      </c>
      <c r="E200" s="1429" t="s">
        <v>873</v>
      </c>
      <c r="F200" s="1429"/>
    </row>
    <row r="201" spans="1:6" s="501" customFormat="1" ht="56.5" customHeight="1">
      <c r="A201" s="1407" t="s">
        <v>914</v>
      </c>
      <c r="B201" s="1431" t="s">
        <v>915</v>
      </c>
      <c r="C201" s="1439"/>
      <c r="D201" s="1432" t="s">
        <v>523</v>
      </c>
      <c r="E201" s="1429" t="s">
        <v>873</v>
      </c>
      <c r="F201" s="1429"/>
    </row>
    <row r="202" spans="1:6" s="486" customFormat="1" ht="30" customHeight="1">
      <c r="A202" s="484" t="s">
        <v>693</v>
      </c>
      <c r="B202" s="485"/>
      <c r="C202" s="485"/>
      <c r="D202" s="485"/>
      <c r="E202" s="589"/>
      <c r="F202" s="589"/>
    </row>
    <row r="203" spans="1:6" s="418" customFormat="1" ht="22.5" customHeight="1">
      <c r="A203" s="1389" t="s">
        <v>875</v>
      </c>
      <c r="B203" s="487" t="s">
        <v>694</v>
      </c>
      <c r="C203" s="543"/>
      <c r="D203" s="628" t="s">
        <v>587</v>
      </c>
      <c r="E203" s="590"/>
      <c r="F203" s="590"/>
    </row>
    <row r="204" spans="1:6" s="418" customFormat="1" ht="22.5" customHeight="1">
      <c r="A204" s="1390"/>
      <c r="B204" s="488" t="s">
        <v>695</v>
      </c>
      <c r="C204" s="544"/>
      <c r="D204" s="483" t="s">
        <v>531</v>
      </c>
      <c r="E204" s="581"/>
      <c r="F204" s="581"/>
    </row>
  </sheetData>
  <mergeCells count="80">
    <mergeCell ref="A203:A204"/>
    <mergeCell ref="A154:A155"/>
    <mergeCell ref="F154:F155"/>
    <mergeCell ref="F157:F158"/>
    <mergeCell ref="A159:A160"/>
    <mergeCell ref="F159:F160"/>
    <mergeCell ref="F161:F162"/>
    <mergeCell ref="C169:C170"/>
    <mergeCell ref="D169:D170"/>
    <mergeCell ref="E154:E155"/>
    <mergeCell ref="E157:E158"/>
    <mergeCell ref="E159:E160"/>
    <mergeCell ref="E161:E162"/>
    <mergeCell ref="C185:C186"/>
    <mergeCell ref="D185:D186"/>
    <mergeCell ref="F152:F153"/>
    <mergeCell ref="F89:F90"/>
    <mergeCell ref="A99:A100"/>
    <mergeCell ref="F99:F100"/>
    <mergeCell ref="F102:F105"/>
    <mergeCell ref="F117:F119"/>
    <mergeCell ref="F124:F126"/>
    <mergeCell ref="A130:A132"/>
    <mergeCell ref="F131:F134"/>
    <mergeCell ref="A140:A148"/>
    <mergeCell ref="F141:F144"/>
    <mergeCell ref="F149:F150"/>
    <mergeCell ref="E89:E90"/>
    <mergeCell ref="E99:E100"/>
    <mergeCell ref="E102:E105"/>
    <mergeCell ref="E117:E119"/>
    <mergeCell ref="A85:A86"/>
    <mergeCell ref="F85:F87"/>
    <mergeCell ref="A65:A66"/>
    <mergeCell ref="F66:F68"/>
    <mergeCell ref="A67:A68"/>
    <mergeCell ref="A69:A70"/>
    <mergeCell ref="F69:F72"/>
    <mergeCell ref="A73:A74"/>
    <mergeCell ref="F73:F74"/>
    <mergeCell ref="A75:A76"/>
    <mergeCell ref="A78:A79"/>
    <mergeCell ref="F81:F84"/>
    <mergeCell ref="E69:E72"/>
    <mergeCell ref="E73:E74"/>
    <mergeCell ref="E81:E84"/>
    <mergeCell ref="E85:E87"/>
    <mergeCell ref="A61:A62"/>
    <mergeCell ref="F61:F64"/>
    <mergeCell ref="F24:F25"/>
    <mergeCell ref="A27:A28"/>
    <mergeCell ref="F27:F28"/>
    <mergeCell ref="A30:A31"/>
    <mergeCell ref="F30:F31"/>
    <mergeCell ref="F33:F36"/>
    <mergeCell ref="F48:F49"/>
    <mergeCell ref="A51:A52"/>
    <mergeCell ref="A57:A58"/>
    <mergeCell ref="F58:F60"/>
    <mergeCell ref="A59:A60"/>
    <mergeCell ref="E24:E25"/>
    <mergeCell ref="E27:E28"/>
    <mergeCell ref="E30:E31"/>
    <mergeCell ref="F15:F22"/>
    <mergeCell ref="A15:A17"/>
    <mergeCell ref="A8:A12"/>
    <mergeCell ref="A1:F1"/>
    <mergeCell ref="C2:D2"/>
    <mergeCell ref="A6:A7"/>
    <mergeCell ref="E15:E22"/>
    <mergeCell ref="E33:E36"/>
    <mergeCell ref="E48:E49"/>
    <mergeCell ref="E58:E60"/>
    <mergeCell ref="E61:E64"/>
    <mergeCell ref="E66:E68"/>
    <mergeCell ref="E124:E126"/>
    <mergeCell ref="E131:E134"/>
    <mergeCell ref="E141:E144"/>
    <mergeCell ref="E149:E150"/>
    <mergeCell ref="E152:E153"/>
  </mergeCells>
  <phoneticPr fontId="2"/>
  <pageMargins left="0.39370078740157483" right="0.39370078740157483" top="0.59055118110236227" bottom="0.78740157480314965" header="0.39370078740157483" footer="0.59055118110236227"/>
  <pageSetup paperSize="9" scale="91" fitToHeight="0" orientation="landscape" horizontalDpi="300" verticalDpi="300" r:id="rId1"/>
  <headerFooter alignWithMargins="0">
    <oddFooter>&amp;C&amp;P</oddFooter>
  </headerFooter>
  <rowBreaks count="15" manualBreakCount="15">
    <brk id="12" max="4" man="1"/>
    <brk id="25" max="4" man="1"/>
    <brk id="37" max="4" man="1"/>
    <brk id="49" max="4" man="1"/>
    <brk id="60" max="4" man="1"/>
    <brk id="74" max="4" man="1"/>
    <brk id="87" max="4" man="1"/>
    <brk id="97" max="4" man="1"/>
    <brk id="108" max="4" man="1"/>
    <brk id="119" max="4" man="1"/>
    <brk id="130" max="4" man="1"/>
    <brk id="139" max="4" man="1"/>
    <brk id="150" max="4" man="1"/>
    <brk id="160" max="4" man="1"/>
    <brk id="16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76200</xdr:colOff>
                    <xdr:row>162</xdr:row>
                    <xdr:rowOff>1238250</xdr:rowOff>
                  </from>
                  <to>
                    <xdr:col>3</xdr:col>
                    <xdr:colOff>31750</xdr:colOff>
                    <xdr:row>162</xdr:row>
                    <xdr:rowOff>1543050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88900</xdr:colOff>
                    <xdr:row>163</xdr:row>
                    <xdr:rowOff>190500</xdr:rowOff>
                  </from>
                  <to>
                    <xdr:col>3</xdr:col>
                    <xdr:colOff>38100</xdr:colOff>
                    <xdr:row>163</xdr:row>
                    <xdr:rowOff>495300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88900</xdr:colOff>
                    <xdr:row>164</xdr:row>
                    <xdr:rowOff>107950</xdr:rowOff>
                  </from>
                  <to>
                    <xdr:col>3</xdr:col>
                    <xdr:colOff>50800</xdr:colOff>
                    <xdr:row>164</xdr:row>
                    <xdr:rowOff>412750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88900</xdr:colOff>
                    <xdr:row>165</xdr:row>
                    <xdr:rowOff>69850</xdr:rowOff>
                  </from>
                  <to>
                    <xdr:col>3</xdr:col>
                    <xdr:colOff>50800</xdr:colOff>
                    <xdr:row>165</xdr:row>
                    <xdr:rowOff>374650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88900</xdr:colOff>
                    <xdr:row>166</xdr:row>
                    <xdr:rowOff>69850</xdr:rowOff>
                  </from>
                  <to>
                    <xdr:col>3</xdr:col>
                    <xdr:colOff>50800</xdr:colOff>
                    <xdr:row>166</xdr:row>
                    <xdr:rowOff>374650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88900</xdr:colOff>
                    <xdr:row>166</xdr:row>
                    <xdr:rowOff>450850</xdr:rowOff>
                  </from>
                  <to>
                    <xdr:col>3</xdr:col>
                    <xdr:colOff>50800</xdr:colOff>
                    <xdr:row>168</xdr:row>
                    <xdr:rowOff>50800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88900</xdr:colOff>
                    <xdr:row>170</xdr:row>
                    <xdr:rowOff>184150</xdr:rowOff>
                  </from>
                  <to>
                    <xdr:col>3</xdr:col>
                    <xdr:colOff>50800</xdr:colOff>
                    <xdr:row>170</xdr:row>
                    <xdr:rowOff>488950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xdr:col>
                    <xdr:colOff>88900</xdr:colOff>
                    <xdr:row>171</xdr:row>
                    <xdr:rowOff>203200</xdr:rowOff>
                  </from>
                  <to>
                    <xdr:col>3</xdr:col>
                    <xdr:colOff>38100</xdr:colOff>
                    <xdr:row>171</xdr:row>
                    <xdr:rowOff>508000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xdr:col>
                    <xdr:colOff>95250</xdr:colOff>
                    <xdr:row>172</xdr:row>
                    <xdr:rowOff>222250</xdr:rowOff>
                  </from>
                  <to>
                    <xdr:col>3</xdr:col>
                    <xdr:colOff>50800</xdr:colOff>
                    <xdr:row>172</xdr:row>
                    <xdr:rowOff>527050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xdr:col>
                    <xdr:colOff>88900</xdr:colOff>
                    <xdr:row>169</xdr:row>
                    <xdr:rowOff>31750</xdr:rowOff>
                  </from>
                  <to>
                    <xdr:col>3</xdr:col>
                    <xdr:colOff>38100</xdr:colOff>
                    <xdr:row>169</xdr:row>
                    <xdr:rowOff>336550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xdr:col>
                    <xdr:colOff>95250</xdr:colOff>
                    <xdr:row>173</xdr:row>
                    <xdr:rowOff>184150</xdr:rowOff>
                  </from>
                  <to>
                    <xdr:col>2</xdr:col>
                    <xdr:colOff>279400</xdr:colOff>
                    <xdr:row>173</xdr:row>
                    <xdr:rowOff>527050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xdr:col>
                    <xdr:colOff>95250</xdr:colOff>
                    <xdr:row>174</xdr:row>
                    <xdr:rowOff>184150</xdr:rowOff>
                  </from>
                  <to>
                    <xdr:col>2</xdr:col>
                    <xdr:colOff>279400</xdr:colOff>
                    <xdr:row>174</xdr:row>
                    <xdr:rowOff>527050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2</xdr:col>
                    <xdr:colOff>88900</xdr:colOff>
                    <xdr:row>175</xdr:row>
                    <xdr:rowOff>171450</xdr:rowOff>
                  </from>
                  <to>
                    <xdr:col>2</xdr:col>
                    <xdr:colOff>260350</xdr:colOff>
                    <xdr:row>175</xdr:row>
                    <xdr:rowOff>527050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xdr:col>
                    <xdr:colOff>76200</xdr:colOff>
                    <xdr:row>176</xdr:row>
                    <xdr:rowOff>165100</xdr:rowOff>
                  </from>
                  <to>
                    <xdr:col>2</xdr:col>
                    <xdr:colOff>260350</xdr:colOff>
                    <xdr:row>176</xdr:row>
                    <xdr:rowOff>514350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xdr:col>
                    <xdr:colOff>76200</xdr:colOff>
                    <xdr:row>177</xdr:row>
                    <xdr:rowOff>165100</xdr:rowOff>
                  </from>
                  <to>
                    <xdr:col>2</xdr:col>
                    <xdr:colOff>260350</xdr:colOff>
                    <xdr:row>177</xdr:row>
                    <xdr:rowOff>514350</xdr:rowOff>
                  </to>
                </anchor>
              </controlPr>
            </control>
          </mc:Choice>
        </mc:AlternateContent>
        <mc:AlternateContent xmlns:mc="http://schemas.openxmlformats.org/markup-compatibility/2006">
          <mc:Choice Requires="x14">
            <control shapeId="13362" r:id="rId19" name="Check Box 50">
              <controlPr defaultSize="0" autoFill="0" autoLine="0" autoPict="0">
                <anchor moveWithCells="1">
                  <from>
                    <xdr:col>2</xdr:col>
                    <xdr:colOff>69850</xdr:colOff>
                    <xdr:row>3</xdr:row>
                    <xdr:rowOff>171450</xdr:rowOff>
                  </from>
                  <to>
                    <xdr:col>3</xdr:col>
                    <xdr:colOff>19050</xdr:colOff>
                    <xdr:row>3</xdr:row>
                    <xdr:rowOff>476250</xdr:rowOff>
                  </to>
                </anchor>
              </controlPr>
            </control>
          </mc:Choice>
        </mc:AlternateContent>
        <mc:AlternateContent xmlns:mc="http://schemas.openxmlformats.org/markup-compatibility/2006">
          <mc:Choice Requires="x14">
            <control shapeId="13363" r:id="rId20" name="Check Box 51">
              <controlPr defaultSize="0" autoFill="0" autoLine="0" autoPict="0">
                <anchor moveWithCells="1">
                  <from>
                    <xdr:col>2</xdr:col>
                    <xdr:colOff>69850</xdr:colOff>
                    <xdr:row>4</xdr:row>
                    <xdr:rowOff>127000</xdr:rowOff>
                  </from>
                  <to>
                    <xdr:col>3</xdr:col>
                    <xdr:colOff>31750</xdr:colOff>
                    <xdr:row>4</xdr:row>
                    <xdr:rowOff>431800</xdr:rowOff>
                  </to>
                </anchor>
              </controlPr>
            </control>
          </mc:Choice>
        </mc:AlternateContent>
        <mc:AlternateContent xmlns:mc="http://schemas.openxmlformats.org/markup-compatibility/2006">
          <mc:Choice Requires="x14">
            <control shapeId="13364" r:id="rId21" name="Check Box 52">
              <controlPr defaultSize="0" autoFill="0" autoLine="0" autoPict="0">
                <anchor moveWithCells="1">
                  <from>
                    <xdr:col>2</xdr:col>
                    <xdr:colOff>69850</xdr:colOff>
                    <xdr:row>5</xdr:row>
                    <xdr:rowOff>146050</xdr:rowOff>
                  </from>
                  <to>
                    <xdr:col>3</xdr:col>
                    <xdr:colOff>19050</xdr:colOff>
                    <xdr:row>5</xdr:row>
                    <xdr:rowOff>450850</xdr:rowOff>
                  </to>
                </anchor>
              </controlPr>
            </control>
          </mc:Choice>
        </mc:AlternateContent>
        <mc:AlternateContent xmlns:mc="http://schemas.openxmlformats.org/markup-compatibility/2006">
          <mc:Choice Requires="x14">
            <control shapeId="13365" r:id="rId22" name="Check Box 53">
              <controlPr defaultSize="0" autoFill="0" autoLine="0" autoPict="0">
                <anchor moveWithCells="1">
                  <from>
                    <xdr:col>2</xdr:col>
                    <xdr:colOff>76200</xdr:colOff>
                    <xdr:row>6</xdr:row>
                    <xdr:rowOff>165100</xdr:rowOff>
                  </from>
                  <to>
                    <xdr:col>3</xdr:col>
                    <xdr:colOff>31750</xdr:colOff>
                    <xdr:row>6</xdr:row>
                    <xdr:rowOff>469900</xdr:rowOff>
                  </to>
                </anchor>
              </controlPr>
            </control>
          </mc:Choice>
        </mc:AlternateContent>
        <mc:AlternateContent xmlns:mc="http://schemas.openxmlformats.org/markup-compatibility/2006">
          <mc:Choice Requires="x14">
            <control shapeId="13366" r:id="rId23" name="Check Box 54">
              <controlPr defaultSize="0" autoFill="0" autoLine="0" autoPict="0">
                <anchor moveWithCells="1">
                  <from>
                    <xdr:col>2</xdr:col>
                    <xdr:colOff>76200</xdr:colOff>
                    <xdr:row>7</xdr:row>
                    <xdr:rowOff>127000</xdr:rowOff>
                  </from>
                  <to>
                    <xdr:col>3</xdr:col>
                    <xdr:colOff>31750</xdr:colOff>
                    <xdr:row>7</xdr:row>
                    <xdr:rowOff>431800</xdr:rowOff>
                  </to>
                </anchor>
              </controlPr>
            </control>
          </mc:Choice>
        </mc:AlternateContent>
        <mc:AlternateContent xmlns:mc="http://schemas.openxmlformats.org/markup-compatibility/2006">
          <mc:Choice Requires="x14">
            <control shapeId="13367" r:id="rId24" name="Check Box 55">
              <controlPr defaultSize="0" autoFill="0" autoLine="0" autoPict="0">
                <anchor moveWithCells="1">
                  <from>
                    <xdr:col>2</xdr:col>
                    <xdr:colOff>88900</xdr:colOff>
                    <xdr:row>8</xdr:row>
                    <xdr:rowOff>88900</xdr:rowOff>
                  </from>
                  <to>
                    <xdr:col>3</xdr:col>
                    <xdr:colOff>38100</xdr:colOff>
                    <xdr:row>8</xdr:row>
                    <xdr:rowOff>393700</xdr:rowOff>
                  </to>
                </anchor>
              </controlPr>
            </control>
          </mc:Choice>
        </mc:AlternateContent>
        <mc:AlternateContent xmlns:mc="http://schemas.openxmlformats.org/markup-compatibility/2006">
          <mc:Choice Requires="x14">
            <control shapeId="13368" r:id="rId25" name="Check Box 56">
              <controlPr defaultSize="0" autoFill="0" autoLine="0" autoPict="0">
                <anchor moveWithCells="1">
                  <from>
                    <xdr:col>2</xdr:col>
                    <xdr:colOff>76200</xdr:colOff>
                    <xdr:row>9</xdr:row>
                    <xdr:rowOff>114300</xdr:rowOff>
                  </from>
                  <to>
                    <xdr:col>3</xdr:col>
                    <xdr:colOff>31750</xdr:colOff>
                    <xdr:row>9</xdr:row>
                    <xdr:rowOff>419100</xdr:rowOff>
                  </to>
                </anchor>
              </controlPr>
            </control>
          </mc:Choice>
        </mc:AlternateContent>
        <mc:AlternateContent xmlns:mc="http://schemas.openxmlformats.org/markup-compatibility/2006">
          <mc:Choice Requires="x14">
            <control shapeId="13369" r:id="rId26" name="Check Box 57">
              <controlPr defaultSize="0" autoFill="0" autoLine="0" autoPict="0">
                <anchor moveWithCells="1">
                  <from>
                    <xdr:col>2</xdr:col>
                    <xdr:colOff>69850</xdr:colOff>
                    <xdr:row>10</xdr:row>
                    <xdr:rowOff>95250</xdr:rowOff>
                  </from>
                  <to>
                    <xdr:col>3</xdr:col>
                    <xdr:colOff>19050</xdr:colOff>
                    <xdr:row>10</xdr:row>
                    <xdr:rowOff>400050</xdr:rowOff>
                  </to>
                </anchor>
              </controlPr>
            </control>
          </mc:Choice>
        </mc:AlternateContent>
        <mc:AlternateContent xmlns:mc="http://schemas.openxmlformats.org/markup-compatibility/2006">
          <mc:Choice Requires="x14">
            <control shapeId="13370" r:id="rId27" name="Check Box 58">
              <controlPr defaultSize="0" autoFill="0" autoLine="0" autoPict="0">
                <anchor moveWithCells="1">
                  <from>
                    <xdr:col>2</xdr:col>
                    <xdr:colOff>76200</xdr:colOff>
                    <xdr:row>11</xdr:row>
                    <xdr:rowOff>247650</xdr:rowOff>
                  </from>
                  <to>
                    <xdr:col>3</xdr:col>
                    <xdr:colOff>31750</xdr:colOff>
                    <xdr:row>11</xdr:row>
                    <xdr:rowOff>552450</xdr:rowOff>
                  </to>
                </anchor>
              </controlPr>
            </control>
          </mc:Choice>
        </mc:AlternateContent>
        <mc:AlternateContent xmlns:mc="http://schemas.openxmlformats.org/markup-compatibility/2006">
          <mc:Choice Requires="x14">
            <control shapeId="13373" r:id="rId28" name="Check Box 61">
              <controlPr defaultSize="0" autoFill="0" autoLine="0" autoPict="0">
                <anchor moveWithCells="1">
                  <from>
                    <xdr:col>2</xdr:col>
                    <xdr:colOff>82550</xdr:colOff>
                    <xdr:row>12</xdr:row>
                    <xdr:rowOff>368300</xdr:rowOff>
                  </from>
                  <to>
                    <xdr:col>3</xdr:col>
                    <xdr:colOff>44450</xdr:colOff>
                    <xdr:row>12</xdr:row>
                    <xdr:rowOff>673100</xdr:rowOff>
                  </to>
                </anchor>
              </controlPr>
            </control>
          </mc:Choice>
        </mc:AlternateContent>
        <mc:AlternateContent xmlns:mc="http://schemas.openxmlformats.org/markup-compatibility/2006">
          <mc:Choice Requires="x14">
            <control shapeId="13376" r:id="rId29" name="Check Box 64">
              <controlPr defaultSize="0" autoFill="0" autoLine="0" autoPict="0">
                <anchor moveWithCells="1">
                  <from>
                    <xdr:col>2</xdr:col>
                    <xdr:colOff>76200</xdr:colOff>
                    <xdr:row>13</xdr:row>
                    <xdr:rowOff>247650</xdr:rowOff>
                  </from>
                  <to>
                    <xdr:col>3</xdr:col>
                    <xdr:colOff>31750</xdr:colOff>
                    <xdr:row>13</xdr:row>
                    <xdr:rowOff>552450</xdr:rowOff>
                  </to>
                </anchor>
              </controlPr>
            </control>
          </mc:Choice>
        </mc:AlternateContent>
        <mc:AlternateContent xmlns:mc="http://schemas.openxmlformats.org/markup-compatibility/2006">
          <mc:Choice Requires="x14">
            <control shapeId="13377" r:id="rId30" name="Check Box 65">
              <controlPr defaultSize="0" autoFill="0" autoLine="0" autoPict="0">
                <anchor moveWithCells="1">
                  <from>
                    <xdr:col>2</xdr:col>
                    <xdr:colOff>76200</xdr:colOff>
                    <xdr:row>13</xdr:row>
                    <xdr:rowOff>850900</xdr:rowOff>
                  </from>
                  <to>
                    <xdr:col>3</xdr:col>
                    <xdr:colOff>31750</xdr:colOff>
                    <xdr:row>15</xdr:row>
                    <xdr:rowOff>50800</xdr:rowOff>
                  </to>
                </anchor>
              </controlPr>
            </control>
          </mc:Choice>
        </mc:AlternateContent>
        <mc:AlternateContent xmlns:mc="http://schemas.openxmlformats.org/markup-compatibility/2006">
          <mc:Choice Requires="x14">
            <control shapeId="13378" r:id="rId31" name="Check Box 66">
              <controlPr defaultSize="0" autoFill="0" autoLine="0" autoPict="0">
                <anchor moveWithCells="1">
                  <from>
                    <xdr:col>2</xdr:col>
                    <xdr:colOff>76200</xdr:colOff>
                    <xdr:row>14</xdr:row>
                    <xdr:rowOff>190500</xdr:rowOff>
                  </from>
                  <to>
                    <xdr:col>3</xdr:col>
                    <xdr:colOff>31750</xdr:colOff>
                    <xdr:row>16</xdr:row>
                    <xdr:rowOff>31750</xdr:rowOff>
                  </to>
                </anchor>
              </controlPr>
            </control>
          </mc:Choice>
        </mc:AlternateContent>
        <mc:AlternateContent xmlns:mc="http://schemas.openxmlformats.org/markup-compatibility/2006">
          <mc:Choice Requires="x14">
            <control shapeId="13379" r:id="rId32" name="Check Box 67">
              <controlPr defaultSize="0" autoFill="0" autoLine="0" autoPict="0">
                <anchor moveWithCells="1">
                  <from>
                    <xdr:col>2</xdr:col>
                    <xdr:colOff>76200</xdr:colOff>
                    <xdr:row>15</xdr:row>
                    <xdr:rowOff>190500</xdr:rowOff>
                  </from>
                  <to>
                    <xdr:col>3</xdr:col>
                    <xdr:colOff>31750</xdr:colOff>
                    <xdr:row>17</xdr:row>
                    <xdr:rowOff>31750</xdr:rowOff>
                  </to>
                </anchor>
              </controlPr>
            </control>
          </mc:Choice>
        </mc:AlternateContent>
        <mc:AlternateContent xmlns:mc="http://schemas.openxmlformats.org/markup-compatibility/2006">
          <mc:Choice Requires="x14">
            <control shapeId="13380" r:id="rId33" name="Check Box 68">
              <controlPr defaultSize="0" autoFill="0" autoLine="0" autoPict="0">
                <anchor moveWithCells="1">
                  <from>
                    <xdr:col>2</xdr:col>
                    <xdr:colOff>76200</xdr:colOff>
                    <xdr:row>16</xdr:row>
                    <xdr:rowOff>190500</xdr:rowOff>
                  </from>
                  <to>
                    <xdr:col>3</xdr:col>
                    <xdr:colOff>31750</xdr:colOff>
                    <xdr:row>18</xdr:row>
                    <xdr:rowOff>31750</xdr:rowOff>
                  </to>
                </anchor>
              </controlPr>
            </control>
          </mc:Choice>
        </mc:AlternateContent>
        <mc:AlternateContent xmlns:mc="http://schemas.openxmlformats.org/markup-compatibility/2006">
          <mc:Choice Requires="x14">
            <control shapeId="13381" r:id="rId34" name="Check Box 69">
              <controlPr defaultSize="0" autoFill="0" autoLine="0" autoPict="0">
                <anchor moveWithCells="1">
                  <from>
                    <xdr:col>2</xdr:col>
                    <xdr:colOff>76200</xdr:colOff>
                    <xdr:row>17</xdr:row>
                    <xdr:rowOff>190500</xdr:rowOff>
                  </from>
                  <to>
                    <xdr:col>3</xdr:col>
                    <xdr:colOff>31750</xdr:colOff>
                    <xdr:row>19</xdr:row>
                    <xdr:rowOff>31750</xdr:rowOff>
                  </to>
                </anchor>
              </controlPr>
            </control>
          </mc:Choice>
        </mc:AlternateContent>
        <mc:AlternateContent xmlns:mc="http://schemas.openxmlformats.org/markup-compatibility/2006">
          <mc:Choice Requires="x14">
            <control shapeId="13382" r:id="rId35" name="Check Box 70">
              <controlPr defaultSize="0" autoFill="0" autoLine="0" autoPict="0">
                <anchor moveWithCells="1">
                  <from>
                    <xdr:col>2</xdr:col>
                    <xdr:colOff>76200</xdr:colOff>
                    <xdr:row>18</xdr:row>
                    <xdr:rowOff>190500</xdr:rowOff>
                  </from>
                  <to>
                    <xdr:col>3</xdr:col>
                    <xdr:colOff>31750</xdr:colOff>
                    <xdr:row>20</xdr:row>
                    <xdr:rowOff>31750</xdr:rowOff>
                  </to>
                </anchor>
              </controlPr>
            </control>
          </mc:Choice>
        </mc:AlternateContent>
        <mc:AlternateContent xmlns:mc="http://schemas.openxmlformats.org/markup-compatibility/2006">
          <mc:Choice Requires="x14">
            <control shapeId="13383" r:id="rId36" name="Check Box 71">
              <controlPr defaultSize="0" autoFill="0" autoLine="0" autoPict="0">
                <anchor moveWithCells="1">
                  <from>
                    <xdr:col>2</xdr:col>
                    <xdr:colOff>76200</xdr:colOff>
                    <xdr:row>19</xdr:row>
                    <xdr:rowOff>190500</xdr:rowOff>
                  </from>
                  <to>
                    <xdr:col>3</xdr:col>
                    <xdr:colOff>31750</xdr:colOff>
                    <xdr:row>21</xdr:row>
                    <xdr:rowOff>31750</xdr:rowOff>
                  </to>
                </anchor>
              </controlPr>
            </control>
          </mc:Choice>
        </mc:AlternateContent>
        <mc:AlternateContent xmlns:mc="http://schemas.openxmlformats.org/markup-compatibility/2006">
          <mc:Choice Requires="x14">
            <control shapeId="13384" r:id="rId37" name="Check Box 72">
              <controlPr defaultSize="0" autoFill="0" autoLine="0" autoPict="0">
                <anchor moveWithCells="1">
                  <from>
                    <xdr:col>2</xdr:col>
                    <xdr:colOff>76200</xdr:colOff>
                    <xdr:row>20</xdr:row>
                    <xdr:rowOff>190500</xdr:rowOff>
                  </from>
                  <to>
                    <xdr:col>3</xdr:col>
                    <xdr:colOff>31750</xdr:colOff>
                    <xdr:row>22</xdr:row>
                    <xdr:rowOff>31750</xdr:rowOff>
                  </to>
                </anchor>
              </controlPr>
            </control>
          </mc:Choice>
        </mc:AlternateContent>
        <mc:AlternateContent xmlns:mc="http://schemas.openxmlformats.org/markup-compatibility/2006">
          <mc:Choice Requires="x14">
            <control shapeId="13385" r:id="rId38" name="Check Box 73">
              <controlPr defaultSize="0" autoFill="0" autoLine="0" autoPict="0">
                <anchor moveWithCells="1">
                  <from>
                    <xdr:col>2</xdr:col>
                    <xdr:colOff>88900</xdr:colOff>
                    <xdr:row>22</xdr:row>
                    <xdr:rowOff>50800</xdr:rowOff>
                  </from>
                  <to>
                    <xdr:col>3</xdr:col>
                    <xdr:colOff>38100</xdr:colOff>
                    <xdr:row>22</xdr:row>
                    <xdr:rowOff>355600</xdr:rowOff>
                  </to>
                </anchor>
              </controlPr>
            </control>
          </mc:Choice>
        </mc:AlternateContent>
        <mc:AlternateContent xmlns:mc="http://schemas.openxmlformats.org/markup-compatibility/2006">
          <mc:Choice Requires="x14">
            <control shapeId="13386" r:id="rId39" name="Check Box 74">
              <controlPr defaultSize="0" autoFill="0" autoLine="0" autoPict="0">
                <anchor moveWithCells="1">
                  <from>
                    <xdr:col>2</xdr:col>
                    <xdr:colOff>69850</xdr:colOff>
                    <xdr:row>23</xdr:row>
                    <xdr:rowOff>12700</xdr:rowOff>
                  </from>
                  <to>
                    <xdr:col>3</xdr:col>
                    <xdr:colOff>31750</xdr:colOff>
                    <xdr:row>24</xdr:row>
                    <xdr:rowOff>31750</xdr:rowOff>
                  </to>
                </anchor>
              </controlPr>
            </control>
          </mc:Choice>
        </mc:AlternateContent>
        <mc:AlternateContent xmlns:mc="http://schemas.openxmlformats.org/markup-compatibility/2006">
          <mc:Choice Requires="x14">
            <control shapeId="13387" r:id="rId40" name="Check Box 75">
              <controlPr defaultSize="0" autoFill="0" autoLine="0" autoPict="0">
                <anchor moveWithCells="1">
                  <from>
                    <xdr:col>2</xdr:col>
                    <xdr:colOff>69850</xdr:colOff>
                    <xdr:row>24</xdr:row>
                    <xdr:rowOff>12700</xdr:rowOff>
                  </from>
                  <to>
                    <xdr:col>3</xdr:col>
                    <xdr:colOff>31750</xdr:colOff>
                    <xdr:row>25</xdr:row>
                    <xdr:rowOff>31750</xdr:rowOff>
                  </to>
                </anchor>
              </controlPr>
            </control>
          </mc:Choice>
        </mc:AlternateContent>
        <mc:AlternateContent xmlns:mc="http://schemas.openxmlformats.org/markup-compatibility/2006">
          <mc:Choice Requires="x14">
            <control shapeId="13388" r:id="rId41" name="Check Box 76">
              <controlPr defaultSize="0" autoFill="0" autoLine="0" autoPict="0">
                <anchor moveWithCells="1">
                  <from>
                    <xdr:col>2</xdr:col>
                    <xdr:colOff>69850</xdr:colOff>
                    <xdr:row>24</xdr:row>
                    <xdr:rowOff>266700</xdr:rowOff>
                  </from>
                  <to>
                    <xdr:col>3</xdr:col>
                    <xdr:colOff>31750</xdr:colOff>
                    <xdr:row>26</xdr:row>
                    <xdr:rowOff>0</xdr:rowOff>
                  </to>
                </anchor>
              </controlPr>
            </control>
          </mc:Choice>
        </mc:AlternateContent>
        <mc:AlternateContent xmlns:mc="http://schemas.openxmlformats.org/markup-compatibility/2006">
          <mc:Choice Requires="x14">
            <control shapeId="13389" r:id="rId42" name="Check Box 77">
              <controlPr defaultSize="0" autoFill="0" autoLine="0" autoPict="0">
                <anchor moveWithCells="1">
                  <from>
                    <xdr:col>2</xdr:col>
                    <xdr:colOff>69850</xdr:colOff>
                    <xdr:row>26</xdr:row>
                    <xdr:rowOff>12700</xdr:rowOff>
                  </from>
                  <to>
                    <xdr:col>3</xdr:col>
                    <xdr:colOff>31750</xdr:colOff>
                    <xdr:row>27</xdr:row>
                    <xdr:rowOff>31750</xdr:rowOff>
                  </to>
                </anchor>
              </controlPr>
            </control>
          </mc:Choice>
        </mc:AlternateContent>
        <mc:AlternateContent xmlns:mc="http://schemas.openxmlformats.org/markup-compatibility/2006">
          <mc:Choice Requires="x14">
            <control shapeId="13390" r:id="rId43" name="Check Box 78">
              <controlPr defaultSize="0" autoFill="0" autoLine="0" autoPict="0">
                <anchor moveWithCells="1">
                  <from>
                    <xdr:col>2</xdr:col>
                    <xdr:colOff>69850</xdr:colOff>
                    <xdr:row>27</xdr:row>
                    <xdr:rowOff>50800</xdr:rowOff>
                  </from>
                  <to>
                    <xdr:col>3</xdr:col>
                    <xdr:colOff>31750</xdr:colOff>
                    <xdr:row>27</xdr:row>
                    <xdr:rowOff>355600</xdr:rowOff>
                  </to>
                </anchor>
              </controlPr>
            </control>
          </mc:Choice>
        </mc:AlternateContent>
        <mc:AlternateContent xmlns:mc="http://schemas.openxmlformats.org/markup-compatibility/2006">
          <mc:Choice Requires="x14">
            <control shapeId="13391" r:id="rId44" name="Check Box 79">
              <controlPr defaultSize="0" autoFill="0" autoLine="0" autoPict="0">
                <anchor moveWithCells="1">
                  <from>
                    <xdr:col>2</xdr:col>
                    <xdr:colOff>69850</xdr:colOff>
                    <xdr:row>28</xdr:row>
                    <xdr:rowOff>127000</xdr:rowOff>
                  </from>
                  <to>
                    <xdr:col>3</xdr:col>
                    <xdr:colOff>19050</xdr:colOff>
                    <xdr:row>28</xdr:row>
                    <xdr:rowOff>431800</xdr:rowOff>
                  </to>
                </anchor>
              </controlPr>
            </control>
          </mc:Choice>
        </mc:AlternateContent>
        <mc:AlternateContent xmlns:mc="http://schemas.openxmlformats.org/markup-compatibility/2006">
          <mc:Choice Requires="x14">
            <control shapeId="13392" r:id="rId45" name="Check Box 80">
              <controlPr defaultSize="0" autoFill="0" autoLine="0" autoPict="0">
                <anchor moveWithCells="1">
                  <from>
                    <xdr:col>2</xdr:col>
                    <xdr:colOff>57150</xdr:colOff>
                    <xdr:row>29</xdr:row>
                    <xdr:rowOff>127000</xdr:rowOff>
                  </from>
                  <to>
                    <xdr:col>3</xdr:col>
                    <xdr:colOff>12700</xdr:colOff>
                    <xdr:row>29</xdr:row>
                    <xdr:rowOff>431800</xdr:rowOff>
                  </to>
                </anchor>
              </controlPr>
            </control>
          </mc:Choice>
        </mc:AlternateContent>
        <mc:AlternateContent xmlns:mc="http://schemas.openxmlformats.org/markup-compatibility/2006">
          <mc:Choice Requires="x14">
            <control shapeId="13393" r:id="rId46" name="Check Box 81">
              <controlPr defaultSize="0" autoFill="0" autoLine="0" autoPict="0">
                <anchor moveWithCells="1">
                  <from>
                    <xdr:col>2</xdr:col>
                    <xdr:colOff>69850</xdr:colOff>
                    <xdr:row>30</xdr:row>
                    <xdr:rowOff>12700</xdr:rowOff>
                  </from>
                  <to>
                    <xdr:col>3</xdr:col>
                    <xdr:colOff>31750</xdr:colOff>
                    <xdr:row>31</xdr:row>
                    <xdr:rowOff>31750</xdr:rowOff>
                  </to>
                </anchor>
              </controlPr>
            </control>
          </mc:Choice>
        </mc:AlternateContent>
        <mc:AlternateContent xmlns:mc="http://schemas.openxmlformats.org/markup-compatibility/2006">
          <mc:Choice Requires="x14">
            <control shapeId="13394" r:id="rId47" name="Check Box 82">
              <controlPr defaultSize="0" autoFill="0" autoLine="0" autoPict="0">
                <anchor moveWithCells="1">
                  <from>
                    <xdr:col>2</xdr:col>
                    <xdr:colOff>76200</xdr:colOff>
                    <xdr:row>31</xdr:row>
                    <xdr:rowOff>107950</xdr:rowOff>
                  </from>
                  <to>
                    <xdr:col>3</xdr:col>
                    <xdr:colOff>31750</xdr:colOff>
                    <xdr:row>31</xdr:row>
                    <xdr:rowOff>412750</xdr:rowOff>
                  </to>
                </anchor>
              </controlPr>
            </control>
          </mc:Choice>
        </mc:AlternateContent>
        <mc:AlternateContent xmlns:mc="http://schemas.openxmlformats.org/markup-compatibility/2006">
          <mc:Choice Requires="x14">
            <control shapeId="13395" r:id="rId48" name="Check Box 83">
              <controlPr defaultSize="0" autoFill="0" autoLine="0" autoPict="0">
                <anchor moveWithCells="1">
                  <from>
                    <xdr:col>2</xdr:col>
                    <xdr:colOff>76200</xdr:colOff>
                    <xdr:row>32</xdr:row>
                    <xdr:rowOff>50800</xdr:rowOff>
                  </from>
                  <to>
                    <xdr:col>3</xdr:col>
                    <xdr:colOff>31750</xdr:colOff>
                    <xdr:row>32</xdr:row>
                    <xdr:rowOff>355600</xdr:rowOff>
                  </to>
                </anchor>
              </controlPr>
            </control>
          </mc:Choice>
        </mc:AlternateContent>
        <mc:AlternateContent xmlns:mc="http://schemas.openxmlformats.org/markup-compatibility/2006">
          <mc:Choice Requires="x14">
            <control shapeId="13396" r:id="rId49" name="Check Box 84">
              <controlPr defaultSize="0" autoFill="0" autoLine="0" autoPict="0">
                <anchor moveWithCells="1">
                  <from>
                    <xdr:col>2</xdr:col>
                    <xdr:colOff>69850</xdr:colOff>
                    <xdr:row>33</xdr:row>
                    <xdr:rowOff>133350</xdr:rowOff>
                  </from>
                  <to>
                    <xdr:col>3</xdr:col>
                    <xdr:colOff>31750</xdr:colOff>
                    <xdr:row>33</xdr:row>
                    <xdr:rowOff>438150</xdr:rowOff>
                  </to>
                </anchor>
              </controlPr>
            </control>
          </mc:Choice>
        </mc:AlternateContent>
        <mc:AlternateContent xmlns:mc="http://schemas.openxmlformats.org/markup-compatibility/2006">
          <mc:Choice Requires="x14">
            <control shapeId="13397" r:id="rId50" name="Check Box 85">
              <controlPr defaultSize="0" autoFill="0" autoLine="0" autoPict="0">
                <anchor moveWithCells="1">
                  <from>
                    <xdr:col>2</xdr:col>
                    <xdr:colOff>69850</xdr:colOff>
                    <xdr:row>34</xdr:row>
                    <xdr:rowOff>50800</xdr:rowOff>
                  </from>
                  <to>
                    <xdr:col>3</xdr:col>
                    <xdr:colOff>31750</xdr:colOff>
                    <xdr:row>34</xdr:row>
                    <xdr:rowOff>355600</xdr:rowOff>
                  </to>
                </anchor>
              </controlPr>
            </control>
          </mc:Choice>
        </mc:AlternateContent>
        <mc:AlternateContent xmlns:mc="http://schemas.openxmlformats.org/markup-compatibility/2006">
          <mc:Choice Requires="x14">
            <control shapeId="13398" r:id="rId51" name="Check Box 86">
              <controlPr defaultSize="0" autoFill="0" autoLine="0" autoPict="0">
                <anchor moveWithCells="1">
                  <from>
                    <xdr:col>2</xdr:col>
                    <xdr:colOff>69850</xdr:colOff>
                    <xdr:row>35</xdr:row>
                    <xdr:rowOff>50800</xdr:rowOff>
                  </from>
                  <to>
                    <xdr:col>3</xdr:col>
                    <xdr:colOff>31750</xdr:colOff>
                    <xdr:row>35</xdr:row>
                    <xdr:rowOff>355600</xdr:rowOff>
                  </to>
                </anchor>
              </controlPr>
            </control>
          </mc:Choice>
        </mc:AlternateContent>
        <mc:AlternateContent xmlns:mc="http://schemas.openxmlformats.org/markup-compatibility/2006">
          <mc:Choice Requires="x14">
            <control shapeId="13399" r:id="rId52" name="Check Box 87">
              <controlPr defaultSize="0" autoFill="0" autoLine="0" autoPict="0">
                <anchor moveWithCells="1">
                  <from>
                    <xdr:col>2</xdr:col>
                    <xdr:colOff>69850</xdr:colOff>
                    <xdr:row>36</xdr:row>
                    <xdr:rowOff>298450</xdr:rowOff>
                  </from>
                  <to>
                    <xdr:col>3</xdr:col>
                    <xdr:colOff>31750</xdr:colOff>
                    <xdr:row>36</xdr:row>
                    <xdr:rowOff>603250</xdr:rowOff>
                  </to>
                </anchor>
              </controlPr>
            </control>
          </mc:Choice>
        </mc:AlternateContent>
        <mc:AlternateContent xmlns:mc="http://schemas.openxmlformats.org/markup-compatibility/2006">
          <mc:Choice Requires="x14">
            <control shapeId="13400" r:id="rId53" name="Check Box 88">
              <controlPr defaultSize="0" autoFill="0" autoLine="0" autoPict="0">
                <anchor moveWithCells="1">
                  <from>
                    <xdr:col>2</xdr:col>
                    <xdr:colOff>69850</xdr:colOff>
                    <xdr:row>37</xdr:row>
                    <xdr:rowOff>228600</xdr:rowOff>
                  </from>
                  <to>
                    <xdr:col>3</xdr:col>
                    <xdr:colOff>31750</xdr:colOff>
                    <xdr:row>37</xdr:row>
                    <xdr:rowOff>533400</xdr:rowOff>
                  </to>
                </anchor>
              </controlPr>
            </control>
          </mc:Choice>
        </mc:AlternateContent>
        <mc:AlternateContent xmlns:mc="http://schemas.openxmlformats.org/markup-compatibility/2006">
          <mc:Choice Requires="x14">
            <control shapeId="13401" r:id="rId54" name="Check Box 89">
              <controlPr defaultSize="0" autoFill="0" autoLine="0" autoPict="0">
                <anchor moveWithCells="1">
                  <from>
                    <xdr:col>2</xdr:col>
                    <xdr:colOff>69850</xdr:colOff>
                    <xdr:row>38</xdr:row>
                    <xdr:rowOff>127000</xdr:rowOff>
                  </from>
                  <to>
                    <xdr:col>3</xdr:col>
                    <xdr:colOff>31750</xdr:colOff>
                    <xdr:row>38</xdr:row>
                    <xdr:rowOff>431800</xdr:rowOff>
                  </to>
                </anchor>
              </controlPr>
            </control>
          </mc:Choice>
        </mc:AlternateContent>
        <mc:AlternateContent xmlns:mc="http://schemas.openxmlformats.org/markup-compatibility/2006">
          <mc:Choice Requires="x14">
            <control shapeId="13402" r:id="rId55" name="Check Box 90">
              <controlPr defaultSize="0" autoFill="0" autoLine="0" autoPict="0">
                <anchor moveWithCells="1">
                  <from>
                    <xdr:col>2</xdr:col>
                    <xdr:colOff>69850</xdr:colOff>
                    <xdr:row>39</xdr:row>
                    <xdr:rowOff>50800</xdr:rowOff>
                  </from>
                  <to>
                    <xdr:col>3</xdr:col>
                    <xdr:colOff>19050</xdr:colOff>
                    <xdr:row>39</xdr:row>
                    <xdr:rowOff>355600</xdr:rowOff>
                  </to>
                </anchor>
              </controlPr>
            </control>
          </mc:Choice>
        </mc:AlternateContent>
        <mc:AlternateContent xmlns:mc="http://schemas.openxmlformats.org/markup-compatibility/2006">
          <mc:Choice Requires="x14">
            <control shapeId="13403" r:id="rId56" name="Check Box 91">
              <controlPr defaultSize="0" autoFill="0" autoLine="0" autoPict="0">
                <anchor moveWithCells="1">
                  <from>
                    <xdr:col>2</xdr:col>
                    <xdr:colOff>69850</xdr:colOff>
                    <xdr:row>40</xdr:row>
                    <xdr:rowOff>222250</xdr:rowOff>
                  </from>
                  <to>
                    <xdr:col>3</xdr:col>
                    <xdr:colOff>31750</xdr:colOff>
                    <xdr:row>40</xdr:row>
                    <xdr:rowOff>527050</xdr:rowOff>
                  </to>
                </anchor>
              </controlPr>
            </control>
          </mc:Choice>
        </mc:AlternateContent>
        <mc:AlternateContent xmlns:mc="http://schemas.openxmlformats.org/markup-compatibility/2006">
          <mc:Choice Requires="x14">
            <control shapeId="13404" r:id="rId57" name="Check Box 92">
              <controlPr defaultSize="0" autoFill="0" autoLine="0" autoPict="0">
                <anchor moveWithCells="1">
                  <from>
                    <xdr:col>2</xdr:col>
                    <xdr:colOff>76200</xdr:colOff>
                    <xdr:row>41</xdr:row>
                    <xdr:rowOff>50800</xdr:rowOff>
                  </from>
                  <to>
                    <xdr:col>3</xdr:col>
                    <xdr:colOff>31750</xdr:colOff>
                    <xdr:row>41</xdr:row>
                    <xdr:rowOff>355600</xdr:rowOff>
                  </to>
                </anchor>
              </controlPr>
            </control>
          </mc:Choice>
        </mc:AlternateContent>
        <mc:AlternateContent xmlns:mc="http://schemas.openxmlformats.org/markup-compatibility/2006">
          <mc:Choice Requires="x14">
            <control shapeId="13405" r:id="rId58" name="Check Box 93">
              <controlPr defaultSize="0" autoFill="0" autoLine="0" autoPict="0">
                <anchor moveWithCells="1">
                  <from>
                    <xdr:col>2</xdr:col>
                    <xdr:colOff>69850</xdr:colOff>
                    <xdr:row>42</xdr:row>
                    <xdr:rowOff>50800</xdr:rowOff>
                  </from>
                  <to>
                    <xdr:col>3</xdr:col>
                    <xdr:colOff>31750</xdr:colOff>
                    <xdr:row>42</xdr:row>
                    <xdr:rowOff>355600</xdr:rowOff>
                  </to>
                </anchor>
              </controlPr>
            </control>
          </mc:Choice>
        </mc:AlternateContent>
        <mc:AlternateContent xmlns:mc="http://schemas.openxmlformats.org/markup-compatibility/2006">
          <mc:Choice Requires="x14">
            <control shapeId="13406" r:id="rId59" name="Check Box 94">
              <controlPr defaultSize="0" autoFill="0" autoLine="0" autoPict="0">
                <anchor moveWithCells="1">
                  <from>
                    <xdr:col>2</xdr:col>
                    <xdr:colOff>69850</xdr:colOff>
                    <xdr:row>43</xdr:row>
                    <xdr:rowOff>50800</xdr:rowOff>
                  </from>
                  <to>
                    <xdr:col>3</xdr:col>
                    <xdr:colOff>19050</xdr:colOff>
                    <xdr:row>43</xdr:row>
                    <xdr:rowOff>355600</xdr:rowOff>
                  </to>
                </anchor>
              </controlPr>
            </control>
          </mc:Choice>
        </mc:AlternateContent>
        <mc:AlternateContent xmlns:mc="http://schemas.openxmlformats.org/markup-compatibility/2006">
          <mc:Choice Requires="x14">
            <control shapeId="13407" r:id="rId60" name="Check Box 95">
              <controlPr defaultSize="0" autoFill="0" autoLine="0" autoPict="0">
                <anchor moveWithCells="1">
                  <from>
                    <xdr:col>2</xdr:col>
                    <xdr:colOff>69850</xdr:colOff>
                    <xdr:row>44</xdr:row>
                    <xdr:rowOff>38100</xdr:rowOff>
                  </from>
                  <to>
                    <xdr:col>3</xdr:col>
                    <xdr:colOff>31750</xdr:colOff>
                    <xdr:row>44</xdr:row>
                    <xdr:rowOff>342900</xdr:rowOff>
                  </to>
                </anchor>
              </controlPr>
            </control>
          </mc:Choice>
        </mc:AlternateContent>
        <mc:AlternateContent xmlns:mc="http://schemas.openxmlformats.org/markup-compatibility/2006">
          <mc:Choice Requires="x14">
            <control shapeId="13408" r:id="rId61" name="Check Box 96">
              <controlPr defaultSize="0" autoFill="0" autoLine="0" autoPict="0">
                <anchor moveWithCells="1">
                  <from>
                    <xdr:col>2</xdr:col>
                    <xdr:colOff>69850</xdr:colOff>
                    <xdr:row>45</xdr:row>
                    <xdr:rowOff>50800</xdr:rowOff>
                  </from>
                  <to>
                    <xdr:col>3</xdr:col>
                    <xdr:colOff>31750</xdr:colOff>
                    <xdr:row>45</xdr:row>
                    <xdr:rowOff>355600</xdr:rowOff>
                  </to>
                </anchor>
              </controlPr>
            </control>
          </mc:Choice>
        </mc:AlternateContent>
        <mc:AlternateContent xmlns:mc="http://schemas.openxmlformats.org/markup-compatibility/2006">
          <mc:Choice Requires="x14">
            <control shapeId="13409" r:id="rId62" name="Check Box 97">
              <controlPr defaultSize="0" autoFill="0" autoLine="0" autoPict="0">
                <anchor moveWithCells="1">
                  <from>
                    <xdr:col>2</xdr:col>
                    <xdr:colOff>69850</xdr:colOff>
                    <xdr:row>46</xdr:row>
                    <xdr:rowOff>12700</xdr:rowOff>
                  </from>
                  <to>
                    <xdr:col>3</xdr:col>
                    <xdr:colOff>31750</xdr:colOff>
                    <xdr:row>47</xdr:row>
                    <xdr:rowOff>31750</xdr:rowOff>
                  </to>
                </anchor>
              </controlPr>
            </control>
          </mc:Choice>
        </mc:AlternateContent>
        <mc:AlternateContent xmlns:mc="http://schemas.openxmlformats.org/markup-compatibility/2006">
          <mc:Choice Requires="x14">
            <control shapeId="13410" r:id="rId63" name="Check Box 98">
              <controlPr defaultSize="0" autoFill="0" autoLine="0" autoPict="0">
                <anchor moveWithCells="1">
                  <from>
                    <xdr:col>2</xdr:col>
                    <xdr:colOff>69850</xdr:colOff>
                    <xdr:row>47</xdr:row>
                    <xdr:rowOff>285750</xdr:rowOff>
                  </from>
                  <to>
                    <xdr:col>3</xdr:col>
                    <xdr:colOff>19050</xdr:colOff>
                    <xdr:row>47</xdr:row>
                    <xdr:rowOff>590550</xdr:rowOff>
                  </to>
                </anchor>
              </controlPr>
            </control>
          </mc:Choice>
        </mc:AlternateContent>
        <mc:AlternateContent xmlns:mc="http://schemas.openxmlformats.org/markup-compatibility/2006">
          <mc:Choice Requires="x14">
            <control shapeId="13411" r:id="rId64" name="Check Box 99">
              <controlPr defaultSize="0" autoFill="0" autoLine="0" autoPict="0">
                <anchor moveWithCells="1">
                  <from>
                    <xdr:col>2</xdr:col>
                    <xdr:colOff>69850</xdr:colOff>
                    <xdr:row>48</xdr:row>
                    <xdr:rowOff>50800</xdr:rowOff>
                  </from>
                  <to>
                    <xdr:col>3</xdr:col>
                    <xdr:colOff>31750</xdr:colOff>
                    <xdr:row>48</xdr:row>
                    <xdr:rowOff>355600</xdr:rowOff>
                  </to>
                </anchor>
              </controlPr>
            </control>
          </mc:Choice>
        </mc:AlternateContent>
        <mc:AlternateContent xmlns:mc="http://schemas.openxmlformats.org/markup-compatibility/2006">
          <mc:Choice Requires="x14">
            <control shapeId="13412" r:id="rId65" name="Check Box 100">
              <controlPr defaultSize="0" autoFill="0" autoLine="0" autoPict="0">
                <anchor moveWithCells="1">
                  <from>
                    <xdr:col>2</xdr:col>
                    <xdr:colOff>76200</xdr:colOff>
                    <xdr:row>49</xdr:row>
                    <xdr:rowOff>127000</xdr:rowOff>
                  </from>
                  <to>
                    <xdr:col>3</xdr:col>
                    <xdr:colOff>31750</xdr:colOff>
                    <xdr:row>49</xdr:row>
                    <xdr:rowOff>431800</xdr:rowOff>
                  </to>
                </anchor>
              </controlPr>
            </control>
          </mc:Choice>
        </mc:AlternateContent>
        <mc:AlternateContent xmlns:mc="http://schemas.openxmlformats.org/markup-compatibility/2006">
          <mc:Choice Requires="x14">
            <control shapeId="13413" r:id="rId66" name="Check Box 101">
              <controlPr defaultSize="0" autoFill="0" autoLine="0" autoPict="0">
                <anchor moveWithCells="1">
                  <from>
                    <xdr:col>2</xdr:col>
                    <xdr:colOff>88900</xdr:colOff>
                    <xdr:row>50</xdr:row>
                    <xdr:rowOff>50800</xdr:rowOff>
                  </from>
                  <to>
                    <xdr:col>3</xdr:col>
                    <xdr:colOff>38100</xdr:colOff>
                    <xdr:row>50</xdr:row>
                    <xdr:rowOff>355600</xdr:rowOff>
                  </to>
                </anchor>
              </controlPr>
            </control>
          </mc:Choice>
        </mc:AlternateContent>
        <mc:AlternateContent xmlns:mc="http://schemas.openxmlformats.org/markup-compatibility/2006">
          <mc:Choice Requires="x14">
            <control shapeId="13414" r:id="rId67" name="Check Box 102">
              <controlPr defaultSize="0" autoFill="0" autoLine="0" autoPict="0">
                <anchor moveWithCells="1">
                  <from>
                    <xdr:col>2</xdr:col>
                    <xdr:colOff>76200</xdr:colOff>
                    <xdr:row>51</xdr:row>
                    <xdr:rowOff>228600</xdr:rowOff>
                  </from>
                  <to>
                    <xdr:col>3</xdr:col>
                    <xdr:colOff>31750</xdr:colOff>
                    <xdr:row>51</xdr:row>
                    <xdr:rowOff>533400</xdr:rowOff>
                  </to>
                </anchor>
              </controlPr>
            </control>
          </mc:Choice>
        </mc:AlternateContent>
        <mc:AlternateContent xmlns:mc="http://schemas.openxmlformats.org/markup-compatibility/2006">
          <mc:Choice Requires="x14">
            <control shapeId="13415" r:id="rId68" name="Check Box 103">
              <controlPr defaultSize="0" autoFill="0" autoLine="0" autoPict="0">
                <anchor moveWithCells="1">
                  <from>
                    <xdr:col>2</xdr:col>
                    <xdr:colOff>69850</xdr:colOff>
                    <xdr:row>52</xdr:row>
                    <xdr:rowOff>69850</xdr:rowOff>
                  </from>
                  <to>
                    <xdr:col>3</xdr:col>
                    <xdr:colOff>31750</xdr:colOff>
                    <xdr:row>52</xdr:row>
                    <xdr:rowOff>374650</xdr:rowOff>
                  </to>
                </anchor>
              </controlPr>
            </control>
          </mc:Choice>
        </mc:AlternateContent>
        <mc:AlternateContent xmlns:mc="http://schemas.openxmlformats.org/markup-compatibility/2006">
          <mc:Choice Requires="x14">
            <control shapeId="13416" r:id="rId69" name="Check Box 104">
              <controlPr defaultSize="0" autoFill="0" autoLine="0" autoPict="0">
                <anchor moveWithCells="1">
                  <from>
                    <xdr:col>2</xdr:col>
                    <xdr:colOff>69850</xdr:colOff>
                    <xdr:row>53</xdr:row>
                    <xdr:rowOff>127000</xdr:rowOff>
                  </from>
                  <to>
                    <xdr:col>3</xdr:col>
                    <xdr:colOff>31750</xdr:colOff>
                    <xdr:row>53</xdr:row>
                    <xdr:rowOff>431800</xdr:rowOff>
                  </to>
                </anchor>
              </controlPr>
            </control>
          </mc:Choice>
        </mc:AlternateContent>
        <mc:AlternateContent xmlns:mc="http://schemas.openxmlformats.org/markup-compatibility/2006">
          <mc:Choice Requires="x14">
            <control shapeId="13417" r:id="rId70" name="Check Box 105">
              <controlPr defaultSize="0" autoFill="0" autoLine="0" autoPict="0">
                <anchor moveWithCells="1">
                  <from>
                    <xdr:col>2</xdr:col>
                    <xdr:colOff>69850</xdr:colOff>
                    <xdr:row>54</xdr:row>
                    <xdr:rowOff>50800</xdr:rowOff>
                  </from>
                  <to>
                    <xdr:col>3</xdr:col>
                    <xdr:colOff>31750</xdr:colOff>
                    <xdr:row>54</xdr:row>
                    <xdr:rowOff>355600</xdr:rowOff>
                  </to>
                </anchor>
              </controlPr>
            </control>
          </mc:Choice>
        </mc:AlternateContent>
        <mc:AlternateContent xmlns:mc="http://schemas.openxmlformats.org/markup-compatibility/2006">
          <mc:Choice Requires="x14">
            <control shapeId="13418" r:id="rId71" name="Check Box 106">
              <controlPr defaultSize="0" autoFill="0" autoLine="0" autoPict="0">
                <anchor moveWithCells="1">
                  <from>
                    <xdr:col>2</xdr:col>
                    <xdr:colOff>69850</xdr:colOff>
                    <xdr:row>55</xdr:row>
                    <xdr:rowOff>12700</xdr:rowOff>
                  </from>
                  <to>
                    <xdr:col>3</xdr:col>
                    <xdr:colOff>31750</xdr:colOff>
                    <xdr:row>56</xdr:row>
                    <xdr:rowOff>31750</xdr:rowOff>
                  </to>
                </anchor>
              </controlPr>
            </control>
          </mc:Choice>
        </mc:AlternateContent>
        <mc:AlternateContent xmlns:mc="http://schemas.openxmlformats.org/markup-compatibility/2006">
          <mc:Choice Requires="x14">
            <control shapeId="13419" r:id="rId72" name="Check Box 107">
              <controlPr defaultSize="0" autoFill="0" autoLine="0" autoPict="0">
                <anchor moveWithCells="1">
                  <from>
                    <xdr:col>2</xdr:col>
                    <xdr:colOff>69850</xdr:colOff>
                    <xdr:row>56</xdr:row>
                    <xdr:rowOff>12700</xdr:rowOff>
                  </from>
                  <to>
                    <xdr:col>3</xdr:col>
                    <xdr:colOff>31750</xdr:colOff>
                    <xdr:row>57</xdr:row>
                    <xdr:rowOff>31750</xdr:rowOff>
                  </to>
                </anchor>
              </controlPr>
            </control>
          </mc:Choice>
        </mc:AlternateContent>
        <mc:AlternateContent xmlns:mc="http://schemas.openxmlformats.org/markup-compatibility/2006">
          <mc:Choice Requires="x14">
            <control shapeId="13420" r:id="rId73" name="Check Box 108">
              <controlPr defaultSize="0" autoFill="0" autoLine="0" autoPict="0">
                <anchor moveWithCells="1">
                  <from>
                    <xdr:col>2</xdr:col>
                    <xdr:colOff>88900</xdr:colOff>
                    <xdr:row>57</xdr:row>
                    <xdr:rowOff>127000</xdr:rowOff>
                  </from>
                  <to>
                    <xdr:col>3</xdr:col>
                    <xdr:colOff>38100</xdr:colOff>
                    <xdr:row>57</xdr:row>
                    <xdr:rowOff>431800</xdr:rowOff>
                  </to>
                </anchor>
              </controlPr>
            </control>
          </mc:Choice>
        </mc:AlternateContent>
        <mc:AlternateContent xmlns:mc="http://schemas.openxmlformats.org/markup-compatibility/2006">
          <mc:Choice Requires="x14">
            <control shapeId="13421" r:id="rId74" name="Check Box 109">
              <controlPr defaultSize="0" autoFill="0" autoLine="0" autoPict="0">
                <anchor moveWithCells="1">
                  <from>
                    <xdr:col>2</xdr:col>
                    <xdr:colOff>76200</xdr:colOff>
                    <xdr:row>58</xdr:row>
                    <xdr:rowOff>222250</xdr:rowOff>
                  </from>
                  <to>
                    <xdr:col>3</xdr:col>
                    <xdr:colOff>31750</xdr:colOff>
                    <xdr:row>58</xdr:row>
                    <xdr:rowOff>527050</xdr:rowOff>
                  </to>
                </anchor>
              </controlPr>
            </control>
          </mc:Choice>
        </mc:AlternateContent>
        <mc:AlternateContent xmlns:mc="http://schemas.openxmlformats.org/markup-compatibility/2006">
          <mc:Choice Requires="x14">
            <control shapeId="13422" r:id="rId75" name="Check Box 110">
              <controlPr defaultSize="0" autoFill="0" autoLine="0" autoPict="0">
                <anchor moveWithCells="1">
                  <from>
                    <xdr:col>2</xdr:col>
                    <xdr:colOff>69850</xdr:colOff>
                    <xdr:row>59</xdr:row>
                    <xdr:rowOff>127000</xdr:rowOff>
                  </from>
                  <to>
                    <xdr:col>3</xdr:col>
                    <xdr:colOff>31750</xdr:colOff>
                    <xdr:row>59</xdr:row>
                    <xdr:rowOff>431800</xdr:rowOff>
                  </to>
                </anchor>
              </controlPr>
            </control>
          </mc:Choice>
        </mc:AlternateContent>
        <mc:AlternateContent xmlns:mc="http://schemas.openxmlformats.org/markup-compatibility/2006">
          <mc:Choice Requires="x14">
            <control shapeId="13424" r:id="rId76" name="Check Box 112">
              <controlPr defaultSize="0" autoFill="0" autoLine="0" autoPict="0">
                <anchor moveWithCells="1">
                  <from>
                    <xdr:col>2</xdr:col>
                    <xdr:colOff>76200</xdr:colOff>
                    <xdr:row>60</xdr:row>
                    <xdr:rowOff>50800</xdr:rowOff>
                  </from>
                  <to>
                    <xdr:col>3</xdr:col>
                    <xdr:colOff>31750</xdr:colOff>
                    <xdr:row>60</xdr:row>
                    <xdr:rowOff>355600</xdr:rowOff>
                  </to>
                </anchor>
              </controlPr>
            </control>
          </mc:Choice>
        </mc:AlternateContent>
        <mc:AlternateContent xmlns:mc="http://schemas.openxmlformats.org/markup-compatibility/2006">
          <mc:Choice Requires="x14">
            <control shapeId="13425" r:id="rId77" name="Check Box 113">
              <controlPr defaultSize="0" autoFill="0" autoLine="0" autoPict="0">
                <anchor moveWithCells="1">
                  <from>
                    <xdr:col>2</xdr:col>
                    <xdr:colOff>69850</xdr:colOff>
                    <xdr:row>61</xdr:row>
                    <xdr:rowOff>133350</xdr:rowOff>
                  </from>
                  <to>
                    <xdr:col>3</xdr:col>
                    <xdr:colOff>19050</xdr:colOff>
                    <xdr:row>61</xdr:row>
                    <xdr:rowOff>438150</xdr:rowOff>
                  </to>
                </anchor>
              </controlPr>
            </control>
          </mc:Choice>
        </mc:AlternateContent>
        <mc:AlternateContent xmlns:mc="http://schemas.openxmlformats.org/markup-compatibility/2006">
          <mc:Choice Requires="x14">
            <control shapeId="13426" r:id="rId78" name="Check Box 114">
              <controlPr defaultSize="0" autoFill="0" autoLine="0" autoPict="0">
                <anchor moveWithCells="1">
                  <from>
                    <xdr:col>2</xdr:col>
                    <xdr:colOff>88900</xdr:colOff>
                    <xdr:row>61</xdr:row>
                    <xdr:rowOff>565150</xdr:rowOff>
                  </from>
                  <to>
                    <xdr:col>3</xdr:col>
                    <xdr:colOff>38100</xdr:colOff>
                    <xdr:row>63</xdr:row>
                    <xdr:rowOff>0</xdr:rowOff>
                  </to>
                </anchor>
              </controlPr>
            </control>
          </mc:Choice>
        </mc:AlternateContent>
        <mc:AlternateContent xmlns:mc="http://schemas.openxmlformats.org/markup-compatibility/2006">
          <mc:Choice Requires="x14">
            <control shapeId="13427" r:id="rId79" name="Check Box 115">
              <controlPr defaultSize="0" autoFill="0" autoLine="0" autoPict="0">
                <anchor moveWithCells="1">
                  <from>
                    <xdr:col>2</xdr:col>
                    <xdr:colOff>88900</xdr:colOff>
                    <xdr:row>63</xdr:row>
                    <xdr:rowOff>0</xdr:rowOff>
                  </from>
                  <to>
                    <xdr:col>3</xdr:col>
                    <xdr:colOff>38100</xdr:colOff>
                    <xdr:row>64</xdr:row>
                    <xdr:rowOff>19050</xdr:rowOff>
                  </to>
                </anchor>
              </controlPr>
            </control>
          </mc:Choice>
        </mc:AlternateContent>
        <mc:AlternateContent xmlns:mc="http://schemas.openxmlformats.org/markup-compatibility/2006">
          <mc:Choice Requires="x14">
            <control shapeId="13428" r:id="rId80" name="Check Box 116">
              <controlPr defaultSize="0" autoFill="0" autoLine="0" autoPict="0">
                <anchor moveWithCells="1">
                  <from>
                    <xdr:col>2</xdr:col>
                    <xdr:colOff>76200</xdr:colOff>
                    <xdr:row>64</xdr:row>
                    <xdr:rowOff>0</xdr:rowOff>
                  </from>
                  <to>
                    <xdr:col>3</xdr:col>
                    <xdr:colOff>31750</xdr:colOff>
                    <xdr:row>65</xdr:row>
                    <xdr:rowOff>19050</xdr:rowOff>
                  </to>
                </anchor>
              </controlPr>
            </control>
          </mc:Choice>
        </mc:AlternateContent>
        <mc:AlternateContent xmlns:mc="http://schemas.openxmlformats.org/markup-compatibility/2006">
          <mc:Choice Requires="x14">
            <control shapeId="13429" r:id="rId81" name="Check Box 117">
              <controlPr defaultSize="0" autoFill="0" autoLine="0" autoPict="0">
                <anchor moveWithCells="1">
                  <from>
                    <xdr:col>2</xdr:col>
                    <xdr:colOff>88900</xdr:colOff>
                    <xdr:row>65</xdr:row>
                    <xdr:rowOff>127000</xdr:rowOff>
                  </from>
                  <to>
                    <xdr:col>3</xdr:col>
                    <xdr:colOff>38100</xdr:colOff>
                    <xdr:row>65</xdr:row>
                    <xdr:rowOff>431800</xdr:rowOff>
                  </to>
                </anchor>
              </controlPr>
            </control>
          </mc:Choice>
        </mc:AlternateContent>
        <mc:AlternateContent xmlns:mc="http://schemas.openxmlformats.org/markup-compatibility/2006">
          <mc:Choice Requires="x14">
            <control shapeId="13430" r:id="rId82" name="Check Box 118">
              <controlPr defaultSize="0" autoFill="0" autoLine="0" autoPict="0">
                <anchor moveWithCells="1">
                  <from>
                    <xdr:col>2</xdr:col>
                    <xdr:colOff>76200</xdr:colOff>
                    <xdr:row>66</xdr:row>
                    <xdr:rowOff>222250</xdr:rowOff>
                  </from>
                  <to>
                    <xdr:col>3</xdr:col>
                    <xdr:colOff>31750</xdr:colOff>
                    <xdr:row>66</xdr:row>
                    <xdr:rowOff>527050</xdr:rowOff>
                  </to>
                </anchor>
              </controlPr>
            </control>
          </mc:Choice>
        </mc:AlternateContent>
        <mc:AlternateContent xmlns:mc="http://schemas.openxmlformats.org/markup-compatibility/2006">
          <mc:Choice Requires="x14">
            <control shapeId="13431" r:id="rId83" name="Check Box 119">
              <controlPr defaultSize="0" autoFill="0" autoLine="0" autoPict="0">
                <anchor moveWithCells="1">
                  <from>
                    <xdr:col>2</xdr:col>
                    <xdr:colOff>76200</xdr:colOff>
                    <xdr:row>67</xdr:row>
                    <xdr:rowOff>127000</xdr:rowOff>
                  </from>
                  <to>
                    <xdr:col>3</xdr:col>
                    <xdr:colOff>31750</xdr:colOff>
                    <xdr:row>67</xdr:row>
                    <xdr:rowOff>431800</xdr:rowOff>
                  </to>
                </anchor>
              </controlPr>
            </control>
          </mc:Choice>
        </mc:AlternateContent>
        <mc:AlternateContent xmlns:mc="http://schemas.openxmlformats.org/markup-compatibility/2006">
          <mc:Choice Requires="x14">
            <control shapeId="13432" r:id="rId84" name="Check Box 120">
              <controlPr defaultSize="0" autoFill="0" autoLine="0" autoPict="0">
                <anchor moveWithCells="1">
                  <from>
                    <xdr:col>2</xdr:col>
                    <xdr:colOff>69850</xdr:colOff>
                    <xdr:row>68</xdr:row>
                    <xdr:rowOff>50800</xdr:rowOff>
                  </from>
                  <to>
                    <xdr:col>3</xdr:col>
                    <xdr:colOff>31750</xdr:colOff>
                    <xdr:row>68</xdr:row>
                    <xdr:rowOff>355600</xdr:rowOff>
                  </to>
                </anchor>
              </controlPr>
            </control>
          </mc:Choice>
        </mc:AlternateContent>
        <mc:AlternateContent xmlns:mc="http://schemas.openxmlformats.org/markup-compatibility/2006">
          <mc:Choice Requires="x14">
            <control shapeId="13433" r:id="rId85" name="Check Box 121">
              <controlPr defaultSize="0" autoFill="0" autoLine="0" autoPict="0">
                <anchor moveWithCells="1">
                  <from>
                    <xdr:col>2</xdr:col>
                    <xdr:colOff>76200</xdr:colOff>
                    <xdr:row>69</xdr:row>
                    <xdr:rowOff>127000</xdr:rowOff>
                  </from>
                  <to>
                    <xdr:col>3</xdr:col>
                    <xdr:colOff>31750</xdr:colOff>
                    <xdr:row>69</xdr:row>
                    <xdr:rowOff>431800</xdr:rowOff>
                  </to>
                </anchor>
              </controlPr>
            </control>
          </mc:Choice>
        </mc:AlternateContent>
        <mc:AlternateContent xmlns:mc="http://schemas.openxmlformats.org/markup-compatibility/2006">
          <mc:Choice Requires="x14">
            <control shapeId="13434" r:id="rId86" name="Check Box 122">
              <controlPr defaultSize="0" autoFill="0" autoLine="0" autoPict="0">
                <anchor moveWithCells="1">
                  <from>
                    <xdr:col>2</xdr:col>
                    <xdr:colOff>69850</xdr:colOff>
                    <xdr:row>70</xdr:row>
                    <xdr:rowOff>0</xdr:rowOff>
                  </from>
                  <to>
                    <xdr:col>3</xdr:col>
                    <xdr:colOff>31750</xdr:colOff>
                    <xdr:row>71</xdr:row>
                    <xdr:rowOff>19050</xdr:rowOff>
                  </to>
                </anchor>
              </controlPr>
            </control>
          </mc:Choice>
        </mc:AlternateContent>
        <mc:AlternateContent xmlns:mc="http://schemas.openxmlformats.org/markup-compatibility/2006">
          <mc:Choice Requires="x14">
            <control shapeId="13435" r:id="rId87" name="Check Box 123">
              <controlPr defaultSize="0" autoFill="0" autoLine="0" autoPict="0">
                <anchor moveWithCells="1">
                  <from>
                    <xdr:col>2</xdr:col>
                    <xdr:colOff>76200</xdr:colOff>
                    <xdr:row>71</xdr:row>
                    <xdr:rowOff>0</xdr:rowOff>
                  </from>
                  <to>
                    <xdr:col>3</xdr:col>
                    <xdr:colOff>31750</xdr:colOff>
                    <xdr:row>72</xdr:row>
                    <xdr:rowOff>19050</xdr:rowOff>
                  </to>
                </anchor>
              </controlPr>
            </control>
          </mc:Choice>
        </mc:AlternateContent>
        <mc:AlternateContent xmlns:mc="http://schemas.openxmlformats.org/markup-compatibility/2006">
          <mc:Choice Requires="x14">
            <control shapeId="13437" r:id="rId88" name="Check Box 125">
              <controlPr defaultSize="0" autoFill="0" autoLine="0" autoPict="0">
                <anchor moveWithCells="1">
                  <from>
                    <xdr:col>2</xdr:col>
                    <xdr:colOff>69850</xdr:colOff>
                    <xdr:row>72</xdr:row>
                    <xdr:rowOff>12700</xdr:rowOff>
                  </from>
                  <to>
                    <xdr:col>3</xdr:col>
                    <xdr:colOff>31750</xdr:colOff>
                    <xdr:row>72</xdr:row>
                    <xdr:rowOff>317500</xdr:rowOff>
                  </to>
                </anchor>
              </controlPr>
            </control>
          </mc:Choice>
        </mc:AlternateContent>
        <mc:AlternateContent xmlns:mc="http://schemas.openxmlformats.org/markup-compatibility/2006">
          <mc:Choice Requires="x14">
            <control shapeId="13438" r:id="rId89" name="Check Box 126">
              <controlPr defaultSize="0" autoFill="0" autoLine="0" autoPict="0">
                <anchor moveWithCells="1">
                  <from>
                    <xdr:col>2</xdr:col>
                    <xdr:colOff>76200</xdr:colOff>
                    <xdr:row>73</xdr:row>
                    <xdr:rowOff>133350</xdr:rowOff>
                  </from>
                  <to>
                    <xdr:col>3</xdr:col>
                    <xdr:colOff>31750</xdr:colOff>
                    <xdr:row>73</xdr:row>
                    <xdr:rowOff>438150</xdr:rowOff>
                  </to>
                </anchor>
              </controlPr>
            </control>
          </mc:Choice>
        </mc:AlternateContent>
        <mc:AlternateContent xmlns:mc="http://schemas.openxmlformats.org/markup-compatibility/2006">
          <mc:Choice Requires="x14">
            <control shapeId="13439" r:id="rId90" name="Check Box 127">
              <controlPr defaultSize="0" autoFill="0" autoLine="0" autoPict="0">
                <anchor moveWithCells="1">
                  <from>
                    <xdr:col>2</xdr:col>
                    <xdr:colOff>76200</xdr:colOff>
                    <xdr:row>73</xdr:row>
                    <xdr:rowOff>552450</xdr:rowOff>
                  </from>
                  <to>
                    <xdr:col>3</xdr:col>
                    <xdr:colOff>31750</xdr:colOff>
                    <xdr:row>75</xdr:row>
                    <xdr:rowOff>0</xdr:rowOff>
                  </to>
                </anchor>
              </controlPr>
            </control>
          </mc:Choice>
        </mc:AlternateContent>
        <mc:AlternateContent xmlns:mc="http://schemas.openxmlformats.org/markup-compatibility/2006">
          <mc:Choice Requires="x14">
            <control shapeId="13441" r:id="rId91" name="Check Box 129">
              <controlPr defaultSize="0" autoFill="0" autoLine="0" autoPict="0">
                <anchor moveWithCells="1">
                  <from>
                    <xdr:col>2</xdr:col>
                    <xdr:colOff>69850</xdr:colOff>
                    <xdr:row>75</xdr:row>
                    <xdr:rowOff>228600</xdr:rowOff>
                  </from>
                  <to>
                    <xdr:col>3</xdr:col>
                    <xdr:colOff>31750</xdr:colOff>
                    <xdr:row>75</xdr:row>
                    <xdr:rowOff>533400</xdr:rowOff>
                  </to>
                </anchor>
              </controlPr>
            </control>
          </mc:Choice>
        </mc:AlternateContent>
        <mc:AlternateContent xmlns:mc="http://schemas.openxmlformats.org/markup-compatibility/2006">
          <mc:Choice Requires="x14">
            <control shapeId="13442" r:id="rId92" name="Check Box 130">
              <controlPr defaultSize="0" autoFill="0" autoLine="0" autoPict="0">
                <anchor moveWithCells="1">
                  <from>
                    <xdr:col>2</xdr:col>
                    <xdr:colOff>69850</xdr:colOff>
                    <xdr:row>76</xdr:row>
                    <xdr:rowOff>107950</xdr:rowOff>
                  </from>
                  <to>
                    <xdr:col>3</xdr:col>
                    <xdr:colOff>31750</xdr:colOff>
                    <xdr:row>76</xdr:row>
                    <xdr:rowOff>412750</xdr:rowOff>
                  </to>
                </anchor>
              </controlPr>
            </control>
          </mc:Choice>
        </mc:AlternateContent>
        <mc:AlternateContent xmlns:mc="http://schemas.openxmlformats.org/markup-compatibility/2006">
          <mc:Choice Requires="x14">
            <control shapeId="13443" r:id="rId93" name="Check Box 131">
              <controlPr defaultSize="0" autoFill="0" autoLine="0" autoPict="0">
                <anchor moveWithCells="1">
                  <from>
                    <xdr:col>2</xdr:col>
                    <xdr:colOff>69850</xdr:colOff>
                    <xdr:row>76</xdr:row>
                    <xdr:rowOff>565150</xdr:rowOff>
                  </from>
                  <to>
                    <xdr:col>3</xdr:col>
                    <xdr:colOff>19050</xdr:colOff>
                    <xdr:row>78</xdr:row>
                    <xdr:rowOff>0</xdr:rowOff>
                  </to>
                </anchor>
              </controlPr>
            </control>
          </mc:Choice>
        </mc:AlternateContent>
        <mc:AlternateContent xmlns:mc="http://schemas.openxmlformats.org/markup-compatibility/2006">
          <mc:Choice Requires="x14">
            <control shapeId="13444" r:id="rId94" name="Check Box 132">
              <controlPr defaultSize="0" autoFill="0" autoLine="0" autoPict="0">
                <anchor moveWithCells="1">
                  <from>
                    <xdr:col>2</xdr:col>
                    <xdr:colOff>69850</xdr:colOff>
                    <xdr:row>78</xdr:row>
                    <xdr:rowOff>228600</xdr:rowOff>
                  </from>
                  <to>
                    <xdr:col>3</xdr:col>
                    <xdr:colOff>31750</xdr:colOff>
                    <xdr:row>78</xdr:row>
                    <xdr:rowOff>533400</xdr:rowOff>
                  </to>
                </anchor>
              </controlPr>
            </control>
          </mc:Choice>
        </mc:AlternateContent>
        <mc:AlternateContent xmlns:mc="http://schemas.openxmlformats.org/markup-compatibility/2006">
          <mc:Choice Requires="x14">
            <control shapeId="13445" r:id="rId95" name="Check Box 133">
              <controlPr defaultSize="0" autoFill="0" autoLine="0" autoPict="0">
                <anchor moveWithCells="1">
                  <from>
                    <xdr:col>2</xdr:col>
                    <xdr:colOff>69850</xdr:colOff>
                    <xdr:row>79</xdr:row>
                    <xdr:rowOff>133350</xdr:rowOff>
                  </from>
                  <to>
                    <xdr:col>3</xdr:col>
                    <xdr:colOff>31750</xdr:colOff>
                    <xdr:row>79</xdr:row>
                    <xdr:rowOff>438150</xdr:rowOff>
                  </to>
                </anchor>
              </controlPr>
            </control>
          </mc:Choice>
        </mc:AlternateContent>
        <mc:AlternateContent xmlns:mc="http://schemas.openxmlformats.org/markup-compatibility/2006">
          <mc:Choice Requires="x14">
            <control shapeId="13446" r:id="rId96" name="Check Box 134">
              <controlPr defaultSize="0" autoFill="0" autoLine="0" autoPict="0">
                <anchor moveWithCells="1">
                  <from>
                    <xdr:col>2</xdr:col>
                    <xdr:colOff>69850</xdr:colOff>
                    <xdr:row>80</xdr:row>
                    <xdr:rowOff>38100</xdr:rowOff>
                  </from>
                  <to>
                    <xdr:col>3</xdr:col>
                    <xdr:colOff>31750</xdr:colOff>
                    <xdr:row>80</xdr:row>
                    <xdr:rowOff>342900</xdr:rowOff>
                  </to>
                </anchor>
              </controlPr>
            </control>
          </mc:Choice>
        </mc:AlternateContent>
        <mc:AlternateContent xmlns:mc="http://schemas.openxmlformats.org/markup-compatibility/2006">
          <mc:Choice Requires="x14">
            <control shapeId="13447" r:id="rId97" name="Check Box 135">
              <controlPr defaultSize="0" autoFill="0" autoLine="0" autoPict="0">
                <anchor moveWithCells="1">
                  <from>
                    <xdr:col>2</xdr:col>
                    <xdr:colOff>57150</xdr:colOff>
                    <xdr:row>81</xdr:row>
                    <xdr:rowOff>133350</xdr:rowOff>
                  </from>
                  <to>
                    <xdr:col>3</xdr:col>
                    <xdr:colOff>12700</xdr:colOff>
                    <xdr:row>81</xdr:row>
                    <xdr:rowOff>438150</xdr:rowOff>
                  </to>
                </anchor>
              </controlPr>
            </control>
          </mc:Choice>
        </mc:AlternateContent>
        <mc:AlternateContent xmlns:mc="http://schemas.openxmlformats.org/markup-compatibility/2006">
          <mc:Choice Requires="x14">
            <control shapeId="13448" r:id="rId98" name="Check Box 136">
              <controlPr defaultSize="0" autoFill="0" autoLine="0" autoPict="0">
                <anchor moveWithCells="1">
                  <from>
                    <xdr:col>2</xdr:col>
                    <xdr:colOff>69850</xdr:colOff>
                    <xdr:row>82</xdr:row>
                    <xdr:rowOff>127000</xdr:rowOff>
                  </from>
                  <to>
                    <xdr:col>3</xdr:col>
                    <xdr:colOff>31750</xdr:colOff>
                    <xdr:row>82</xdr:row>
                    <xdr:rowOff>431800</xdr:rowOff>
                  </to>
                </anchor>
              </controlPr>
            </control>
          </mc:Choice>
        </mc:AlternateContent>
        <mc:AlternateContent xmlns:mc="http://schemas.openxmlformats.org/markup-compatibility/2006">
          <mc:Choice Requires="x14">
            <control shapeId="13449" r:id="rId99" name="Check Box 137">
              <controlPr defaultSize="0" autoFill="0" autoLine="0" autoPict="0">
                <anchor moveWithCells="1">
                  <from>
                    <xdr:col>2</xdr:col>
                    <xdr:colOff>69850</xdr:colOff>
                    <xdr:row>83</xdr:row>
                    <xdr:rowOff>50800</xdr:rowOff>
                  </from>
                  <to>
                    <xdr:col>3</xdr:col>
                    <xdr:colOff>19050</xdr:colOff>
                    <xdr:row>83</xdr:row>
                    <xdr:rowOff>355600</xdr:rowOff>
                  </to>
                </anchor>
              </controlPr>
            </control>
          </mc:Choice>
        </mc:AlternateContent>
        <mc:AlternateContent xmlns:mc="http://schemas.openxmlformats.org/markup-compatibility/2006">
          <mc:Choice Requires="x14">
            <control shapeId="13450" r:id="rId100" name="Check Box 138">
              <controlPr defaultSize="0" autoFill="0" autoLine="0" autoPict="0">
                <anchor moveWithCells="1">
                  <from>
                    <xdr:col>2</xdr:col>
                    <xdr:colOff>69850</xdr:colOff>
                    <xdr:row>83</xdr:row>
                    <xdr:rowOff>374650</xdr:rowOff>
                  </from>
                  <to>
                    <xdr:col>3</xdr:col>
                    <xdr:colOff>31750</xdr:colOff>
                    <xdr:row>85</xdr:row>
                    <xdr:rowOff>0</xdr:rowOff>
                  </to>
                </anchor>
              </controlPr>
            </control>
          </mc:Choice>
        </mc:AlternateContent>
        <mc:AlternateContent xmlns:mc="http://schemas.openxmlformats.org/markup-compatibility/2006">
          <mc:Choice Requires="x14">
            <control shapeId="13451" r:id="rId101" name="Check Box 139">
              <controlPr defaultSize="0" autoFill="0" autoLine="0" autoPict="0">
                <anchor moveWithCells="1">
                  <from>
                    <xdr:col>2</xdr:col>
                    <xdr:colOff>69850</xdr:colOff>
                    <xdr:row>85</xdr:row>
                    <xdr:rowOff>0</xdr:rowOff>
                  </from>
                  <to>
                    <xdr:col>3</xdr:col>
                    <xdr:colOff>31750</xdr:colOff>
                    <xdr:row>86</xdr:row>
                    <xdr:rowOff>19050</xdr:rowOff>
                  </to>
                </anchor>
              </controlPr>
            </control>
          </mc:Choice>
        </mc:AlternateContent>
        <mc:AlternateContent xmlns:mc="http://schemas.openxmlformats.org/markup-compatibility/2006">
          <mc:Choice Requires="x14">
            <control shapeId="13452" r:id="rId102" name="Check Box 140">
              <controlPr defaultSize="0" autoFill="0" autoLine="0" autoPict="0">
                <anchor moveWithCells="1">
                  <from>
                    <xdr:col>2</xdr:col>
                    <xdr:colOff>88900</xdr:colOff>
                    <xdr:row>86</xdr:row>
                    <xdr:rowOff>0</xdr:rowOff>
                  </from>
                  <to>
                    <xdr:col>3</xdr:col>
                    <xdr:colOff>38100</xdr:colOff>
                    <xdr:row>87</xdr:row>
                    <xdr:rowOff>19050</xdr:rowOff>
                  </to>
                </anchor>
              </controlPr>
            </control>
          </mc:Choice>
        </mc:AlternateContent>
        <mc:AlternateContent xmlns:mc="http://schemas.openxmlformats.org/markup-compatibility/2006">
          <mc:Choice Requires="x14">
            <control shapeId="13453" r:id="rId103" name="Check Box 141">
              <controlPr defaultSize="0" autoFill="0" autoLine="0" autoPict="0">
                <anchor moveWithCells="1">
                  <from>
                    <xdr:col>2</xdr:col>
                    <xdr:colOff>88900</xdr:colOff>
                    <xdr:row>87</xdr:row>
                    <xdr:rowOff>488950</xdr:rowOff>
                  </from>
                  <to>
                    <xdr:col>3</xdr:col>
                    <xdr:colOff>38100</xdr:colOff>
                    <xdr:row>87</xdr:row>
                    <xdr:rowOff>793750</xdr:rowOff>
                  </to>
                </anchor>
              </controlPr>
            </control>
          </mc:Choice>
        </mc:AlternateContent>
        <mc:AlternateContent xmlns:mc="http://schemas.openxmlformats.org/markup-compatibility/2006">
          <mc:Choice Requires="x14">
            <control shapeId="13454" r:id="rId104" name="Check Box 142">
              <controlPr defaultSize="0" autoFill="0" autoLine="0" autoPict="0">
                <anchor moveWithCells="1">
                  <from>
                    <xdr:col>2</xdr:col>
                    <xdr:colOff>88900</xdr:colOff>
                    <xdr:row>88</xdr:row>
                    <xdr:rowOff>38100</xdr:rowOff>
                  </from>
                  <to>
                    <xdr:col>3</xdr:col>
                    <xdr:colOff>38100</xdr:colOff>
                    <xdr:row>88</xdr:row>
                    <xdr:rowOff>342900</xdr:rowOff>
                  </to>
                </anchor>
              </controlPr>
            </control>
          </mc:Choice>
        </mc:AlternateContent>
        <mc:AlternateContent xmlns:mc="http://schemas.openxmlformats.org/markup-compatibility/2006">
          <mc:Choice Requires="x14">
            <control shapeId="13455" r:id="rId105" name="Check Box 143">
              <controlPr defaultSize="0" autoFill="0" autoLine="0" autoPict="0">
                <anchor moveWithCells="1">
                  <from>
                    <xdr:col>2</xdr:col>
                    <xdr:colOff>76200</xdr:colOff>
                    <xdr:row>89</xdr:row>
                    <xdr:rowOff>31750</xdr:rowOff>
                  </from>
                  <to>
                    <xdr:col>3</xdr:col>
                    <xdr:colOff>31750</xdr:colOff>
                    <xdr:row>89</xdr:row>
                    <xdr:rowOff>336550</xdr:rowOff>
                  </to>
                </anchor>
              </controlPr>
            </control>
          </mc:Choice>
        </mc:AlternateContent>
        <mc:AlternateContent xmlns:mc="http://schemas.openxmlformats.org/markup-compatibility/2006">
          <mc:Choice Requires="x14">
            <control shapeId="13456" r:id="rId106" name="Check Box 144">
              <controlPr defaultSize="0" autoFill="0" autoLine="0" autoPict="0">
                <anchor moveWithCells="1">
                  <from>
                    <xdr:col>2</xdr:col>
                    <xdr:colOff>69850</xdr:colOff>
                    <xdr:row>90</xdr:row>
                    <xdr:rowOff>127000</xdr:rowOff>
                  </from>
                  <to>
                    <xdr:col>3</xdr:col>
                    <xdr:colOff>31750</xdr:colOff>
                    <xdr:row>90</xdr:row>
                    <xdr:rowOff>431800</xdr:rowOff>
                  </to>
                </anchor>
              </controlPr>
            </control>
          </mc:Choice>
        </mc:AlternateContent>
        <mc:AlternateContent xmlns:mc="http://schemas.openxmlformats.org/markup-compatibility/2006">
          <mc:Choice Requires="x14">
            <control shapeId="13457" r:id="rId107" name="Check Box 145">
              <controlPr defaultSize="0" autoFill="0" autoLine="0" autoPict="0">
                <anchor moveWithCells="1">
                  <from>
                    <xdr:col>2</xdr:col>
                    <xdr:colOff>69850</xdr:colOff>
                    <xdr:row>91</xdr:row>
                    <xdr:rowOff>38100</xdr:rowOff>
                  </from>
                  <to>
                    <xdr:col>3</xdr:col>
                    <xdr:colOff>31750</xdr:colOff>
                    <xdr:row>91</xdr:row>
                    <xdr:rowOff>342900</xdr:rowOff>
                  </to>
                </anchor>
              </controlPr>
            </control>
          </mc:Choice>
        </mc:AlternateContent>
        <mc:AlternateContent xmlns:mc="http://schemas.openxmlformats.org/markup-compatibility/2006">
          <mc:Choice Requires="x14">
            <control shapeId="13458" r:id="rId108" name="Check Box 146">
              <controlPr defaultSize="0" autoFill="0" autoLine="0" autoPict="0">
                <anchor moveWithCells="1">
                  <from>
                    <xdr:col>2</xdr:col>
                    <xdr:colOff>69850</xdr:colOff>
                    <xdr:row>92</xdr:row>
                    <xdr:rowOff>127000</xdr:rowOff>
                  </from>
                  <to>
                    <xdr:col>3</xdr:col>
                    <xdr:colOff>31750</xdr:colOff>
                    <xdr:row>92</xdr:row>
                    <xdr:rowOff>431800</xdr:rowOff>
                  </to>
                </anchor>
              </controlPr>
            </control>
          </mc:Choice>
        </mc:AlternateContent>
        <mc:AlternateContent xmlns:mc="http://schemas.openxmlformats.org/markup-compatibility/2006">
          <mc:Choice Requires="x14">
            <control shapeId="13459" r:id="rId109" name="Check Box 147">
              <controlPr defaultSize="0" autoFill="0" autoLine="0" autoPict="0">
                <anchor moveWithCells="1">
                  <from>
                    <xdr:col>2</xdr:col>
                    <xdr:colOff>69850</xdr:colOff>
                    <xdr:row>93</xdr:row>
                    <xdr:rowOff>76200</xdr:rowOff>
                  </from>
                  <to>
                    <xdr:col>3</xdr:col>
                    <xdr:colOff>31750</xdr:colOff>
                    <xdr:row>93</xdr:row>
                    <xdr:rowOff>381000</xdr:rowOff>
                  </to>
                </anchor>
              </controlPr>
            </control>
          </mc:Choice>
        </mc:AlternateContent>
        <mc:AlternateContent xmlns:mc="http://schemas.openxmlformats.org/markup-compatibility/2006">
          <mc:Choice Requires="x14">
            <control shapeId="13460" r:id="rId110" name="Check Box 148">
              <controlPr defaultSize="0" autoFill="0" autoLine="0" autoPict="0">
                <anchor moveWithCells="1">
                  <from>
                    <xdr:col>2</xdr:col>
                    <xdr:colOff>69850</xdr:colOff>
                    <xdr:row>93</xdr:row>
                    <xdr:rowOff>476250</xdr:rowOff>
                  </from>
                  <to>
                    <xdr:col>3</xdr:col>
                    <xdr:colOff>31750</xdr:colOff>
                    <xdr:row>95</xdr:row>
                    <xdr:rowOff>12700</xdr:rowOff>
                  </to>
                </anchor>
              </controlPr>
            </control>
          </mc:Choice>
        </mc:AlternateContent>
        <mc:AlternateContent xmlns:mc="http://schemas.openxmlformats.org/markup-compatibility/2006">
          <mc:Choice Requires="x14">
            <control shapeId="13461" r:id="rId111" name="Check Box 149">
              <controlPr defaultSize="0" autoFill="0" autoLine="0" autoPict="0">
                <anchor moveWithCells="1">
                  <from>
                    <xdr:col>2</xdr:col>
                    <xdr:colOff>57150</xdr:colOff>
                    <xdr:row>95</xdr:row>
                    <xdr:rowOff>431800</xdr:rowOff>
                  </from>
                  <to>
                    <xdr:col>3</xdr:col>
                    <xdr:colOff>12700</xdr:colOff>
                    <xdr:row>95</xdr:row>
                    <xdr:rowOff>736600</xdr:rowOff>
                  </to>
                </anchor>
              </controlPr>
            </control>
          </mc:Choice>
        </mc:AlternateContent>
        <mc:AlternateContent xmlns:mc="http://schemas.openxmlformats.org/markup-compatibility/2006">
          <mc:Choice Requires="x14">
            <control shapeId="13462" r:id="rId112" name="Check Box 150">
              <controlPr defaultSize="0" autoFill="0" autoLine="0" autoPict="0">
                <anchor moveWithCells="1">
                  <from>
                    <xdr:col>2</xdr:col>
                    <xdr:colOff>69850</xdr:colOff>
                    <xdr:row>95</xdr:row>
                    <xdr:rowOff>1212850</xdr:rowOff>
                  </from>
                  <to>
                    <xdr:col>3</xdr:col>
                    <xdr:colOff>31750</xdr:colOff>
                    <xdr:row>97</xdr:row>
                    <xdr:rowOff>31750</xdr:rowOff>
                  </to>
                </anchor>
              </controlPr>
            </control>
          </mc:Choice>
        </mc:AlternateContent>
        <mc:AlternateContent xmlns:mc="http://schemas.openxmlformats.org/markup-compatibility/2006">
          <mc:Choice Requires="x14">
            <control shapeId="13463" r:id="rId113" name="Check Box 151">
              <controlPr defaultSize="0" autoFill="0" autoLine="0" autoPict="0">
                <anchor moveWithCells="1">
                  <from>
                    <xdr:col>2</xdr:col>
                    <xdr:colOff>69850</xdr:colOff>
                    <xdr:row>96</xdr:row>
                    <xdr:rowOff>228600</xdr:rowOff>
                  </from>
                  <to>
                    <xdr:col>3</xdr:col>
                    <xdr:colOff>31750</xdr:colOff>
                    <xdr:row>98</xdr:row>
                    <xdr:rowOff>38100</xdr:rowOff>
                  </to>
                </anchor>
              </controlPr>
            </control>
          </mc:Choice>
        </mc:AlternateContent>
        <mc:AlternateContent xmlns:mc="http://schemas.openxmlformats.org/markup-compatibility/2006">
          <mc:Choice Requires="x14">
            <control shapeId="13464" r:id="rId114" name="Check Box 152">
              <controlPr defaultSize="0" autoFill="0" autoLine="0" autoPict="0">
                <anchor moveWithCells="1">
                  <from>
                    <xdr:col>2</xdr:col>
                    <xdr:colOff>69850</xdr:colOff>
                    <xdr:row>97</xdr:row>
                    <xdr:rowOff>241300</xdr:rowOff>
                  </from>
                  <to>
                    <xdr:col>3</xdr:col>
                    <xdr:colOff>19050</xdr:colOff>
                    <xdr:row>99</xdr:row>
                    <xdr:rowOff>50800</xdr:rowOff>
                  </to>
                </anchor>
              </controlPr>
            </control>
          </mc:Choice>
        </mc:AlternateContent>
        <mc:AlternateContent xmlns:mc="http://schemas.openxmlformats.org/markup-compatibility/2006">
          <mc:Choice Requires="x14">
            <control shapeId="13465" r:id="rId115" name="Check Box 153">
              <controlPr defaultSize="0" autoFill="0" autoLine="0" autoPict="0">
                <anchor moveWithCells="1">
                  <from>
                    <xdr:col>2</xdr:col>
                    <xdr:colOff>69850</xdr:colOff>
                    <xdr:row>98</xdr:row>
                    <xdr:rowOff>241300</xdr:rowOff>
                  </from>
                  <to>
                    <xdr:col>3</xdr:col>
                    <xdr:colOff>31750</xdr:colOff>
                    <xdr:row>100</xdr:row>
                    <xdr:rowOff>50800</xdr:rowOff>
                  </to>
                </anchor>
              </controlPr>
            </control>
          </mc:Choice>
        </mc:AlternateContent>
        <mc:AlternateContent xmlns:mc="http://schemas.openxmlformats.org/markup-compatibility/2006">
          <mc:Choice Requires="x14">
            <control shapeId="13466" r:id="rId116" name="Check Box 154">
              <controlPr defaultSize="0" autoFill="0" autoLine="0" autoPict="0">
                <anchor moveWithCells="1">
                  <from>
                    <xdr:col>2</xdr:col>
                    <xdr:colOff>76200</xdr:colOff>
                    <xdr:row>100</xdr:row>
                    <xdr:rowOff>50800</xdr:rowOff>
                  </from>
                  <to>
                    <xdr:col>3</xdr:col>
                    <xdr:colOff>31750</xdr:colOff>
                    <xdr:row>100</xdr:row>
                    <xdr:rowOff>355600</xdr:rowOff>
                  </to>
                </anchor>
              </controlPr>
            </control>
          </mc:Choice>
        </mc:AlternateContent>
        <mc:AlternateContent xmlns:mc="http://schemas.openxmlformats.org/markup-compatibility/2006">
          <mc:Choice Requires="x14">
            <control shapeId="13467" r:id="rId117" name="Check Box 155">
              <controlPr defaultSize="0" autoFill="0" autoLine="0" autoPict="0">
                <anchor moveWithCells="1">
                  <from>
                    <xdr:col>2</xdr:col>
                    <xdr:colOff>69850</xdr:colOff>
                    <xdr:row>101</xdr:row>
                    <xdr:rowOff>298450</xdr:rowOff>
                  </from>
                  <to>
                    <xdr:col>3</xdr:col>
                    <xdr:colOff>31750</xdr:colOff>
                    <xdr:row>101</xdr:row>
                    <xdr:rowOff>603250</xdr:rowOff>
                  </to>
                </anchor>
              </controlPr>
            </control>
          </mc:Choice>
        </mc:AlternateContent>
        <mc:AlternateContent xmlns:mc="http://schemas.openxmlformats.org/markup-compatibility/2006">
          <mc:Choice Requires="x14">
            <control shapeId="13468" r:id="rId118" name="Check Box 156">
              <controlPr defaultSize="0" autoFill="0" autoLine="0" autoPict="0">
                <anchor moveWithCells="1">
                  <from>
                    <xdr:col>2</xdr:col>
                    <xdr:colOff>69850</xdr:colOff>
                    <xdr:row>102</xdr:row>
                    <xdr:rowOff>127000</xdr:rowOff>
                  </from>
                  <to>
                    <xdr:col>3</xdr:col>
                    <xdr:colOff>31750</xdr:colOff>
                    <xdr:row>102</xdr:row>
                    <xdr:rowOff>431800</xdr:rowOff>
                  </to>
                </anchor>
              </controlPr>
            </control>
          </mc:Choice>
        </mc:AlternateContent>
        <mc:AlternateContent xmlns:mc="http://schemas.openxmlformats.org/markup-compatibility/2006">
          <mc:Choice Requires="x14">
            <control shapeId="13469" r:id="rId119" name="Check Box 157">
              <controlPr defaultSize="0" autoFill="0" autoLine="0" autoPict="0">
                <anchor moveWithCells="1">
                  <from>
                    <xdr:col>2</xdr:col>
                    <xdr:colOff>69850</xdr:colOff>
                    <xdr:row>103</xdr:row>
                    <xdr:rowOff>31750</xdr:rowOff>
                  </from>
                  <to>
                    <xdr:col>3</xdr:col>
                    <xdr:colOff>31750</xdr:colOff>
                    <xdr:row>103</xdr:row>
                    <xdr:rowOff>336550</xdr:rowOff>
                  </to>
                </anchor>
              </controlPr>
            </control>
          </mc:Choice>
        </mc:AlternateContent>
        <mc:AlternateContent xmlns:mc="http://schemas.openxmlformats.org/markup-compatibility/2006">
          <mc:Choice Requires="x14">
            <control shapeId="13470" r:id="rId120" name="Check Box 158">
              <controlPr defaultSize="0" autoFill="0" autoLine="0" autoPict="0">
                <anchor moveWithCells="1">
                  <from>
                    <xdr:col>2</xdr:col>
                    <xdr:colOff>69850</xdr:colOff>
                    <xdr:row>103</xdr:row>
                    <xdr:rowOff>355600</xdr:rowOff>
                  </from>
                  <to>
                    <xdr:col>3</xdr:col>
                    <xdr:colOff>31750</xdr:colOff>
                    <xdr:row>105</xdr:row>
                    <xdr:rowOff>38100</xdr:rowOff>
                  </to>
                </anchor>
              </controlPr>
            </control>
          </mc:Choice>
        </mc:AlternateContent>
        <mc:AlternateContent xmlns:mc="http://schemas.openxmlformats.org/markup-compatibility/2006">
          <mc:Choice Requires="x14">
            <control shapeId="13472" r:id="rId121" name="Check Box 160">
              <controlPr defaultSize="0" autoFill="0" autoLine="0" autoPict="0">
                <anchor moveWithCells="1">
                  <from>
                    <xdr:col>2</xdr:col>
                    <xdr:colOff>76200</xdr:colOff>
                    <xdr:row>104</xdr:row>
                    <xdr:rowOff>203200</xdr:rowOff>
                  </from>
                  <to>
                    <xdr:col>3</xdr:col>
                    <xdr:colOff>31750</xdr:colOff>
                    <xdr:row>106</xdr:row>
                    <xdr:rowOff>50800</xdr:rowOff>
                  </to>
                </anchor>
              </controlPr>
            </control>
          </mc:Choice>
        </mc:AlternateContent>
        <mc:AlternateContent xmlns:mc="http://schemas.openxmlformats.org/markup-compatibility/2006">
          <mc:Choice Requires="x14">
            <control shapeId="13473" r:id="rId122" name="Check Box 161">
              <controlPr defaultSize="0" autoFill="0" autoLine="0" autoPict="0">
                <anchor moveWithCells="1">
                  <from>
                    <xdr:col>2</xdr:col>
                    <xdr:colOff>76200</xdr:colOff>
                    <xdr:row>106</xdr:row>
                    <xdr:rowOff>317500</xdr:rowOff>
                  </from>
                  <to>
                    <xdr:col>3</xdr:col>
                    <xdr:colOff>31750</xdr:colOff>
                    <xdr:row>106</xdr:row>
                    <xdr:rowOff>622300</xdr:rowOff>
                  </to>
                </anchor>
              </controlPr>
            </control>
          </mc:Choice>
        </mc:AlternateContent>
        <mc:AlternateContent xmlns:mc="http://schemas.openxmlformats.org/markup-compatibility/2006">
          <mc:Choice Requires="x14">
            <control shapeId="13474" r:id="rId123" name="Check Box 162">
              <controlPr defaultSize="0" autoFill="0" autoLine="0" autoPict="0">
                <anchor moveWithCells="1">
                  <from>
                    <xdr:col>2</xdr:col>
                    <xdr:colOff>76200</xdr:colOff>
                    <xdr:row>107</xdr:row>
                    <xdr:rowOff>38100</xdr:rowOff>
                  </from>
                  <to>
                    <xdr:col>3</xdr:col>
                    <xdr:colOff>31750</xdr:colOff>
                    <xdr:row>107</xdr:row>
                    <xdr:rowOff>342900</xdr:rowOff>
                  </to>
                </anchor>
              </controlPr>
            </control>
          </mc:Choice>
        </mc:AlternateContent>
        <mc:AlternateContent xmlns:mc="http://schemas.openxmlformats.org/markup-compatibility/2006">
          <mc:Choice Requires="x14">
            <control shapeId="13475" r:id="rId124" name="Check Box 163">
              <controlPr defaultSize="0" autoFill="0" autoLine="0" autoPict="0">
                <anchor moveWithCells="1">
                  <from>
                    <xdr:col>2</xdr:col>
                    <xdr:colOff>76200</xdr:colOff>
                    <xdr:row>108</xdr:row>
                    <xdr:rowOff>584200</xdr:rowOff>
                  </from>
                  <to>
                    <xdr:col>3</xdr:col>
                    <xdr:colOff>31750</xdr:colOff>
                    <xdr:row>108</xdr:row>
                    <xdr:rowOff>889000</xdr:rowOff>
                  </to>
                </anchor>
              </controlPr>
            </control>
          </mc:Choice>
        </mc:AlternateContent>
        <mc:AlternateContent xmlns:mc="http://schemas.openxmlformats.org/markup-compatibility/2006">
          <mc:Choice Requires="x14">
            <control shapeId="13476" r:id="rId125" name="Check Box 164">
              <controlPr defaultSize="0" autoFill="0" autoLine="0" autoPict="0">
                <anchor moveWithCells="1">
                  <from>
                    <xdr:col>2</xdr:col>
                    <xdr:colOff>69850</xdr:colOff>
                    <xdr:row>109</xdr:row>
                    <xdr:rowOff>31750</xdr:rowOff>
                  </from>
                  <to>
                    <xdr:col>3</xdr:col>
                    <xdr:colOff>31750</xdr:colOff>
                    <xdr:row>109</xdr:row>
                    <xdr:rowOff>336550</xdr:rowOff>
                  </to>
                </anchor>
              </controlPr>
            </control>
          </mc:Choice>
        </mc:AlternateContent>
        <mc:AlternateContent xmlns:mc="http://schemas.openxmlformats.org/markup-compatibility/2006">
          <mc:Choice Requires="x14">
            <control shapeId="13477" r:id="rId126" name="Check Box 165">
              <controlPr defaultSize="0" autoFill="0" autoLine="0" autoPict="0">
                <anchor moveWithCells="1">
                  <from>
                    <xdr:col>2</xdr:col>
                    <xdr:colOff>69850</xdr:colOff>
                    <xdr:row>110</xdr:row>
                    <xdr:rowOff>0</xdr:rowOff>
                  </from>
                  <to>
                    <xdr:col>3</xdr:col>
                    <xdr:colOff>19050</xdr:colOff>
                    <xdr:row>111</xdr:row>
                    <xdr:rowOff>19050</xdr:rowOff>
                  </to>
                </anchor>
              </controlPr>
            </control>
          </mc:Choice>
        </mc:AlternateContent>
        <mc:AlternateContent xmlns:mc="http://schemas.openxmlformats.org/markup-compatibility/2006">
          <mc:Choice Requires="x14">
            <control shapeId="13478" r:id="rId127" name="Check Box 166">
              <controlPr defaultSize="0" autoFill="0" autoLine="0" autoPict="0">
                <anchor moveWithCells="1">
                  <from>
                    <xdr:col>2</xdr:col>
                    <xdr:colOff>69850</xdr:colOff>
                    <xdr:row>111</xdr:row>
                    <xdr:rowOff>127000</xdr:rowOff>
                  </from>
                  <to>
                    <xdr:col>3</xdr:col>
                    <xdr:colOff>31750</xdr:colOff>
                    <xdr:row>111</xdr:row>
                    <xdr:rowOff>431800</xdr:rowOff>
                  </to>
                </anchor>
              </controlPr>
            </control>
          </mc:Choice>
        </mc:AlternateContent>
        <mc:AlternateContent xmlns:mc="http://schemas.openxmlformats.org/markup-compatibility/2006">
          <mc:Choice Requires="x14">
            <control shapeId="13479" r:id="rId128" name="Check Box 167">
              <controlPr defaultSize="0" autoFill="0" autoLine="0" autoPict="0">
                <anchor moveWithCells="1">
                  <from>
                    <xdr:col>2</xdr:col>
                    <xdr:colOff>69850</xdr:colOff>
                    <xdr:row>112</xdr:row>
                    <xdr:rowOff>127000</xdr:rowOff>
                  </from>
                  <to>
                    <xdr:col>3</xdr:col>
                    <xdr:colOff>31750</xdr:colOff>
                    <xdr:row>112</xdr:row>
                    <xdr:rowOff>431800</xdr:rowOff>
                  </to>
                </anchor>
              </controlPr>
            </control>
          </mc:Choice>
        </mc:AlternateContent>
        <mc:AlternateContent xmlns:mc="http://schemas.openxmlformats.org/markup-compatibility/2006">
          <mc:Choice Requires="x14">
            <control shapeId="13480" r:id="rId129" name="Check Box 168">
              <controlPr defaultSize="0" autoFill="0" autoLine="0" autoPict="0">
                <anchor moveWithCells="1">
                  <from>
                    <xdr:col>2</xdr:col>
                    <xdr:colOff>69850</xdr:colOff>
                    <xdr:row>113</xdr:row>
                    <xdr:rowOff>0</xdr:rowOff>
                  </from>
                  <to>
                    <xdr:col>3</xdr:col>
                    <xdr:colOff>31750</xdr:colOff>
                    <xdr:row>114</xdr:row>
                    <xdr:rowOff>19050</xdr:rowOff>
                  </to>
                </anchor>
              </controlPr>
            </control>
          </mc:Choice>
        </mc:AlternateContent>
        <mc:AlternateContent xmlns:mc="http://schemas.openxmlformats.org/markup-compatibility/2006">
          <mc:Choice Requires="x14">
            <control shapeId="13481" r:id="rId130" name="Check Box 169">
              <controlPr defaultSize="0" autoFill="0" autoLine="0" autoPict="0">
                <anchor moveWithCells="1">
                  <from>
                    <xdr:col>2</xdr:col>
                    <xdr:colOff>76200</xdr:colOff>
                    <xdr:row>114</xdr:row>
                    <xdr:rowOff>69850</xdr:rowOff>
                  </from>
                  <to>
                    <xdr:col>3</xdr:col>
                    <xdr:colOff>31750</xdr:colOff>
                    <xdr:row>114</xdr:row>
                    <xdr:rowOff>355600</xdr:rowOff>
                  </to>
                </anchor>
              </controlPr>
            </control>
          </mc:Choice>
        </mc:AlternateContent>
        <mc:AlternateContent xmlns:mc="http://schemas.openxmlformats.org/markup-compatibility/2006">
          <mc:Choice Requires="x14">
            <control shapeId="13482" r:id="rId131" name="Check Box 170">
              <controlPr defaultSize="0" autoFill="0" autoLine="0" autoPict="0">
                <anchor moveWithCells="1">
                  <from>
                    <xdr:col>2</xdr:col>
                    <xdr:colOff>69850</xdr:colOff>
                    <xdr:row>115</xdr:row>
                    <xdr:rowOff>298450</xdr:rowOff>
                  </from>
                  <to>
                    <xdr:col>3</xdr:col>
                    <xdr:colOff>31750</xdr:colOff>
                    <xdr:row>115</xdr:row>
                    <xdr:rowOff>603250</xdr:rowOff>
                  </to>
                </anchor>
              </controlPr>
            </control>
          </mc:Choice>
        </mc:AlternateContent>
        <mc:AlternateContent xmlns:mc="http://schemas.openxmlformats.org/markup-compatibility/2006">
          <mc:Choice Requires="x14">
            <control shapeId="13483" r:id="rId132" name="Check Box 171">
              <controlPr defaultSize="0" autoFill="0" autoLine="0" autoPict="0">
                <anchor moveWithCells="1">
                  <from>
                    <xdr:col>2</xdr:col>
                    <xdr:colOff>69850</xdr:colOff>
                    <xdr:row>116</xdr:row>
                    <xdr:rowOff>50800</xdr:rowOff>
                  </from>
                  <to>
                    <xdr:col>3</xdr:col>
                    <xdr:colOff>19050</xdr:colOff>
                    <xdr:row>116</xdr:row>
                    <xdr:rowOff>355600</xdr:rowOff>
                  </to>
                </anchor>
              </controlPr>
            </control>
          </mc:Choice>
        </mc:AlternateContent>
        <mc:AlternateContent xmlns:mc="http://schemas.openxmlformats.org/markup-compatibility/2006">
          <mc:Choice Requires="x14">
            <control shapeId="13484" r:id="rId133" name="Check Box 172">
              <controlPr defaultSize="0" autoFill="0" autoLine="0" autoPict="0">
                <anchor moveWithCells="1">
                  <from>
                    <xdr:col>2</xdr:col>
                    <xdr:colOff>69850</xdr:colOff>
                    <xdr:row>116</xdr:row>
                    <xdr:rowOff>374650</xdr:rowOff>
                  </from>
                  <to>
                    <xdr:col>3</xdr:col>
                    <xdr:colOff>31750</xdr:colOff>
                    <xdr:row>118</xdr:row>
                    <xdr:rowOff>12700</xdr:rowOff>
                  </to>
                </anchor>
              </controlPr>
            </control>
          </mc:Choice>
        </mc:AlternateContent>
        <mc:AlternateContent xmlns:mc="http://schemas.openxmlformats.org/markup-compatibility/2006">
          <mc:Choice Requires="x14">
            <control shapeId="13486" r:id="rId134" name="Check Box 174">
              <controlPr defaultSize="0" autoFill="0" autoLine="0" autoPict="0">
                <anchor moveWithCells="1">
                  <from>
                    <xdr:col>2</xdr:col>
                    <xdr:colOff>69850</xdr:colOff>
                    <xdr:row>118</xdr:row>
                    <xdr:rowOff>127000</xdr:rowOff>
                  </from>
                  <to>
                    <xdr:col>3</xdr:col>
                    <xdr:colOff>31750</xdr:colOff>
                    <xdr:row>118</xdr:row>
                    <xdr:rowOff>431800</xdr:rowOff>
                  </to>
                </anchor>
              </controlPr>
            </control>
          </mc:Choice>
        </mc:AlternateContent>
        <mc:AlternateContent xmlns:mc="http://schemas.openxmlformats.org/markup-compatibility/2006">
          <mc:Choice Requires="x14">
            <control shapeId="13487" r:id="rId135" name="Check Box 175">
              <controlPr defaultSize="0" autoFill="0" autoLine="0" autoPict="0">
                <anchor moveWithCells="1">
                  <from>
                    <xdr:col>2</xdr:col>
                    <xdr:colOff>69850</xdr:colOff>
                    <xdr:row>119</xdr:row>
                    <xdr:rowOff>127000</xdr:rowOff>
                  </from>
                  <to>
                    <xdr:col>3</xdr:col>
                    <xdr:colOff>31750</xdr:colOff>
                    <xdr:row>119</xdr:row>
                    <xdr:rowOff>431800</xdr:rowOff>
                  </to>
                </anchor>
              </controlPr>
            </control>
          </mc:Choice>
        </mc:AlternateContent>
        <mc:AlternateContent xmlns:mc="http://schemas.openxmlformats.org/markup-compatibility/2006">
          <mc:Choice Requires="x14">
            <control shapeId="13489" r:id="rId136" name="Check Box 177">
              <controlPr defaultSize="0" autoFill="0" autoLine="0" autoPict="0">
                <anchor moveWithCells="1">
                  <from>
                    <xdr:col>2</xdr:col>
                    <xdr:colOff>69850</xdr:colOff>
                    <xdr:row>119</xdr:row>
                    <xdr:rowOff>565150</xdr:rowOff>
                  </from>
                  <to>
                    <xdr:col>3</xdr:col>
                    <xdr:colOff>31750</xdr:colOff>
                    <xdr:row>121</xdr:row>
                    <xdr:rowOff>12700</xdr:rowOff>
                  </to>
                </anchor>
              </controlPr>
            </control>
          </mc:Choice>
        </mc:AlternateContent>
        <mc:AlternateContent xmlns:mc="http://schemas.openxmlformats.org/markup-compatibility/2006">
          <mc:Choice Requires="x14">
            <control shapeId="13490" r:id="rId137" name="Check Box 178">
              <controlPr defaultSize="0" autoFill="0" autoLine="0" autoPict="0">
                <anchor moveWithCells="1">
                  <from>
                    <xdr:col>2</xdr:col>
                    <xdr:colOff>69850</xdr:colOff>
                    <xdr:row>121</xdr:row>
                    <xdr:rowOff>88900</xdr:rowOff>
                  </from>
                  <to>
                    <xdr:col>3</xdr:col>
                    <xdr:colOff>31750</xdr:colOff>
                    <xdr:row>121</xdr:row>
                    <xdr:rowOff>374650</xdr:rowOff>
                  </to>
                </anchor>
              </controlPr>
            </control>
          </mc:Choice>
        </mc:AlternateContent>
        <mc:AlternateContent xmlns:mc="http://schemas.openxmlformats.org/markup-compatibility/2006">
          <mc:Choice Requires="x14">
            <control shapeId="13491" r:id="rId138" name="Check Box 179">
              <controlPr defaultSize="0" autoFill="0" autoLine="0" autoPict="0">
                <anchor moveWithCells="1">
                  <from>
                    <xdr:col>2</xdr:col>
                    <xdr:colOff>69850</xdr:colOff>
                    <xdr:row>122</xdr:row>
                    <xdr:rowOff>552450</xdr:rowOff>
                  </from>
                  <to>
                    <xdr:col>3</xdr:col>
                    <xdr:colOff>31750</xdr:colOff>
                    <xdr:row>122</xdr:row>
                    <xdr:rowOff>857250</xdr:rowOff>
                  </to>
                </anchor>
              </controlPr>
            </control>
          </mc:Choice>
        </mc:AlternateContent>
        <mc:AlternateContent xmlns:mc="http://schemas.openxmlformats.org/markup-compatibility/2006">
          <mc:Choice Requires="x14">
            <control shapeId="13492" r:id="rId139" name="Check Box 180">
              <controlPr defaultSize="0" autoFill="0" autoLine="0" autoPict="0">
                <anchor moveWithCells="1">
                  <from>
                    <xdr:col>2</xdr:col>
                    <xdr:colOff>69850</xdr:colOff>
                    <xdr:row>123</xdr:row>
                    <xdr:rowOff>57150</xdr:rowOff>
                  </from>
                  <to>
                    <xdr:col>3</xdr:col>
                    <xdr:colOff>19050</xdr:colOff>
                    <xdr:row>123</xdr:row>
                    <xdr:rowOff>361950</xdr:rowOff>
                  </to>
                </anchor>
              </controlPr>
            </control>
          </mc:Choice>
        </mc:AlternateContent>
        <mc:AlternateContent xmlns:mc="http://schemas.openxmlformats.org/markup-compatibility/2006">
          <mc:Choice Requires="x14">
            <control shapeId="13493" r:id="rId140" name="Check Box 181">
              <controlPr defaultSize="0" autoFill="0" autoLine="0" autoPict="0">
                <anchor moveWithCells="1">
                  <from>
                    <xdr:col>2</xdr:col>
                    <xdr:colOff>69850</xdr:colOff>
                    <xdr:row>123</xdr:row>
                    <xdr:rowOff>374650</xdr:rowOff>
                  </from>
                  <to>
                    <xdr:col>3</xdr:col>
                    <xdr:colOff>31750</xdr:colOff>
                    <xdr:row>125</xdr:row>
                    <xdr:rowOff>12700</xdr:rowOff>
                  </to>
                </anchor>
              </controlPr>
            </control>
          </mc:Choice>
        </mc:AlternateContent>
        <mc:AlternateContent xmlns:mc="http://schemas.openxmlformats.org/markup-compatibility/2006">
          <mc:Choice Requires="x14">
            <control shapeId="13494" r:id="rId141" name="Check Box 182">
              <controlPr defaultSize="0" autoFill="0" autoLine="0" autoPict="0">
                <anchor moveWithCells="1">
                  <from>
                    <xdr:col>2</xdr:col>
                    <xdr:colOff>69850</xdr:colOff>
                    <xdr:row>125</xdr:row>
                    <xdr:rowOff>127000</xdr:rowOff>
                  </from>
                  <to>
                    <xdr:col>3</xdr:col>
                    <xdr:colOff>31750</xdr:colOff>
                    <xdr:row>125</xdr:row>
                    <xdr:rowOff>431800</xdr:rowOff>
                  </to>
                </anchor>
              </controlPr>
            </control>
          </mc:Choice>
        </mc:AlternateContent>
        <mc:AlternateContent xmlns:mc="http://schemas.openxmlformats.org/markup-compatibility/2006">
          <mc:Choice Requires="x14">
            <control shapeId="13495" r:id="rId142" name="Check Box 183">
              <controlPr defaultSize="0" autoFill="0" autoLine="0" autoPict="0">
                <anchor moveWithCells="1">
                  <from>
                    <xdr:col>2</xdr:col>
                    <xdr:colOff>69850</xdr:colOff>
                    <xdr:row>126</xdr:row>
                    <xdr:rowOff>127000</xdr:rowOff>
                  </from>
                  <to>
                    <xdr:col>3</xdr:col>
                    <xdr:colOff>31750</xdr:colOff>
                    <xdr:row>126</xdr:row>
                    <xdr:rowOff>431800</xdr:rowOff>
                  </to>
                </anchor>
              </controlPr>
            </control>
          </mc:Choice>
        </mc:AlternateContent>
        <mc:AlternateContent xmlns:mc="http://schemas.openxmlformats.org/markup-compatibility/2006">
          <mc:Choice Requires="x14">
            <control shapeId="13496" r:id="rId143" name="Check Box 184">
              <controlPr defaultSize="0" autoFill="0" autoLine="0" autoPict="0">
                <anchor moveWithCells="1">
                  <from>
                    <xdr:col>2</xdr:col>
                    <xdr:colOff>76200</xdr:colOff>
                    <xdr:row>127</xdr:row>
                    <xdr:rowOff>0</xdr:rowOff>
                  </from>
                  <to>
                    <xdr:col>3</xdr:col>
                    <xdr:colOff>31750</xdr:colOff>
                    <xdr:row>128</xdr:row>
                    <xdr:rowOff>19050</xdr:rowOff>
                  </to>
                </anchor>
              </controlPr>
            </control>
          </mc:Choice>
        </mc:AlternateContent>
        <mc:AlternateContent xmlns:mc="http://schemas.openxmlformats.org/markup-compatibility/2006">
          <mc:Choice Requires="x14">
            <control shapeId="13497" r:id="rId144" name="Check Box 185">
              <controlPr defaultSize="0" autoFill="0" autoLine="0" autoPict="0">
                <anchor moveWithCells="1">
                  <from>
                    <xdr:col>2</xdr:col>
                    <xdr:colOff>88900</xdr:colOff>
                    <xdr:row>128</xdr:row>
                    <xdr:rowOff>69850</xdr:rowOff>
                  </from>
                  <to>
                    <xdr:col>3</xdr:col>
                    <xdr:colOff>38100</xdr:colOff>
                    <xdr:row>128</xdr:row>
                    <xdr:rowOff>374650</xdr:rowOff>
                  </to>
                </anchor>
              </controlPr>
            </control>
          </mc:Choice>
        </mc:AlternateContent>
        <mc:AlternateContent xmlns:mc="http://schemas.openxmlformats.org/markup-compatibility/2006">
          <mc:Choice Requires="x14">
            <control shapeId="13498" r:id="rId145" name="Check Box 186">
              <controlPr defaultSize="0" autoFill="0" autoLine="0" autoPict="0">
                <anchor moveWithCells="1">
                  <from>
                    <xdr:col>2</xdr:col>
                    <xdr:colOff>88900</xdr:colOff>
                    <xdr:row>129</xdr:row>
                    <xdr:rowOff>0</xdr:rowOff>
                  </from>
                  <to>
                    <xdr:col>3</xdr:col>
                    <xdr:colOff>38100</xdr:colOff>
                    <xdr:row>130</xdr:row>
                    <xdr:rowOff>31750</xdr:rowOff>
                  </to>
                </anchor>
              </controlPr>
            </control>
          </mc:Choice>
        </mc:AlternateContent>
        <mc:AlternateContent xmlns:mc="http://schemas.openxmlformats.org/markup-compatibility/2006">
          <mc:Choice Requires="x14">
            <control shapeId="13499" r:id="rId146" name="Check Box 187">
              <controlPr defaultSize="0" autoFill="0" autoLine="0" autoPict="0">
                <anchor moveWithCells="1">
                  <from>
                    <xdr:col>2</xdr:col>
                    <xdr:colOff>69850</xdr:colOff>
                    <xdr:row>130</xdr:row>
                    <xdr:rowOff>457200</xdr:rowOff>
                  </from>
                  <to>
                    <xdr:col>3</xdr:col>
                    <xdr:colOff>19050</xdr:colOff>
                    <xdr:row>130</xdr:row>
                    <xdr:rowOff>762000</xdr:rowOff>
                  </to>
                </anchor>
              </controlPr>
            </control>
          </mc:Choice>
        </mc:AlternateContent>
        <mc:AlternateContent xmlns:mc="http://schemas.openxmlformats.org/markup-compatibility/2006">
          <mc:Choice Requires="x14">
            <control shapeId="13501" r:id="rId147" name="Check Box 189">
              <controlPr defaultSize="0" autoFill="0" autoLine="0" autoPict="0">
                <anchor moveWithCells="1">
                  <from>
                    <xdr:col>2</xdr:col>
                    <xdr:colOff>69850</xdr:colOff>
                    <xdr:row>131</xdr:row>
                    <xdr:rowOff>298450</xdr:rowOff>
                  </from>
                  <to>
                    <xdr:col>3</xdr:col>
                    <xdr:colOff>31750</xdr:colOff>
                    <xdr:row>131</xdr:row>
                    <xdr:rowOff>603250</xdr:rowOff>
                  </to>
                </anchor>
              </controlPr>
            </control>
          </mc:Choice>
        </mc:AlternateContent>
        <mc:AlternateContent xmlns:mc="http://schemas.openxmlformats.org/markup-compatibility/2006">
          <mc:Choice Requires="x14">
            <control shapeId="13502" r:id="rId148" name="Check Box 190">
              <controlPr defaultSize="0" autoFill="0" autoLine="0" autoPict="0">
                <anchor moveWithCells="1">
                  <from>
                    <xdr:col>2</xdr:col>
                    <xdr:colOff>69850</xdr:colOff>
                    <xdr:row>132</xdr:row>
                    <xdr:rowOff>38100</xdr:rowOff>
                  </from>
                  <to>
                    <xdr:col>3</xdr:col>
                    <xdr:colOff>31750</xdr:colOff>
                    <xdr:row>132</xdr:row>
                    <xdr:rowOff>342900</xdr:rowOff>
                  </to>
                </anchor>
              </controlPr>
            </control>
          </mc:Choice>
        </mc:AlternateContent>
        <mc:AlternateContent xmlns:mc="http://schemas.openxmlformats.org/markup-compatibility/2006">
          <mc:Choice Requires="x14">
            <control shapeId="13503" r:id="rId149" name="Check Box 191">
              <controlPr defaultSize="0" autoFill="0" autoLine="0" autoPict="0">
                <anchor moveWithCells="1">
                  <from>
                    <xdr:col>2</xdr:col>
                    <xdr:colOff>69850</xdr:colOff>
                    <xdr:row>133</xdr:row>
                    <xdr:rowOff>127000</xdr:rowOff>
                  </from>
                  <to>
                    <xdr:col>3</xdr:col>
                    <xdr:colOff>31750</xdr:colOff>
                    <xdr:row>133</xdr:row>
                    <xdr:rowOff>431800</xdr:rowOff>
                  </to>
                </anchor>
              </controlPr>
            </control>
          </mc:Choice>
        </mc:AlternateContent>
        <mc:AlternateContent xmlns:mc="http://schemas.openxmlformats.org/markup-compatibility/2006">
          <mc:Choice Requires="x14">
            <control shapeId="13504" r:id="rId150" name="Check Box 192">
              <controlPr defaultSize="0" autoFill="0" autoLine="0" autoPict="0">
                <anchor moveWithCells="1">
                  <from>
                    <xdr:col>2</xdr:col>
                    <xdr:colOff>69850</xdr:colOff>
                    <xdr:row>134</xdr:row>
                    <xdr:rowOff>50800</xdr:rowOff>
                  </from>
                  <to>
                    <xdr:col>3</xdr:col>
                    <xdr:colOff>31750</xdr:colOff>
                    <xdr:row>134</xdr:row>
                    <xdr:rowOff>355600</xdr:rowOff>
                  </to>
                </anchor>
              </controlPr>
            </control>
          </mc:Choice>
        </mc:AlternateContent>
        <mc:AlternateContent xmlns:mc="http://schemas.openxmlformats.org/markup-compatibility/2006">
          <mc:Choice Requires="x14">
            <control shapeId="13505" r:id="rId151" name="Check Box 193">
              <controlPr defaultSize="0" autoFill="0" autoLine="0" autoPict="0">
                <anchor moveWithCells="1">
                  <from>
                    <xdr:col>2</xdr:col>
                    <xdr:colOff>69850</xdr:colOff>
                    <xdr:row>135</xdr:row>
                    <xdr:rowOff>127000</xdr:rowOff>
                  </from>
                  <to>
                    <xdr:col>3</xdr:col>
                    <xdr:colOff>31750</xdr:colOff>
                    <xdr:row>135</xdr:row>
                    <xdr:rowOff>431800</xdr:rowOff>
                  </to>
                </anchor>
              </controlPr>
            </control>
          </mc:Choice>
        </mc:AlternateContent>
        <mc:AlternateContent xmlns:mc="http://schemas.openxmlformats.org/markup-compatibility/2006">
          <mc:Choice Requires="x14">
            <control shapeId="13506" r:id="rId152" name="Check Box 194">
              <controlPr defaultSize="0" autoFill="0" autoLine="0" autoPict="0">
                <anchor moveWithCells="1">
                  <from>
                    <xdr:col>2</xdr:col>
                    <xdr:colOff>76200</xdr:colOff>
                    <xdr:row>135</xdr:row>
                    <xdr:rowOff>565150</xdr:rowOff>
                  </from>
                  <to>
                    <xdr:col>3</xdr:col>
                    <xdr:colOff>31750</xdr:colOff>
                    <xdr:row>137</xdr:row>
                    <xdr:rowOff>19050</xdr:rowOff>
                  </to>
                </anchor>
              </controlPr>
            </control>
          </mc:Choice>
        </mc:AlternateContent>
        <mc:AlternateContent xmlns:mc="http://schemas.openxmlformats.org/markup-compatibility/2006">
          <mc:Choice Requires="x14">
            <control shapeId="13507" r:id="rId153" name="Check Box 195">
              <controlPr defaultSize="0" autoFill="0" autoLine="0" autoPict="0">
                <anchor moveWithCells="1">
                  <from>
                    <xdr:col>2</xdr:col>
                    <xdr:colOff>76200</xdr:colOff>
                    <xdr:row>136</xdr:row>
                    <xdr:rowOff>266700</xdr:rowOff>
                  </from>
                  <to>
                    <xdr:col>3</xdr:col>
                    <xdr:colOff>31750</xdr:colOff>
                    <xdr:row>138</xdr:row>
                    <xdr:rowOff>31750</xdr:rowOff>
                  </to>
                </anchor>
              </controlPr>
            </control>
          </mc:Choice>
        </mc:AlternateContent>
        <mc:AlternateContent xmlns:mc="http://schemas.openxmlformats.org/markup-compatibility/2006">
          <mc:Choice Requires="x14">
            <control shapeId="13508" r:id="rId154" name="Check Box 196">
              <controlPr defaultSize="0" autoFill="0" autoLine="0" autoPict="0">
                <anchor moveWithCells="1">
                  <from>
                    <xdr:col>2</xdr:col>
                    <xdr:colOff>88900</xdr:colOff>
                    <xdr:row>137</xdr:row>
                    <xdr:rowOff>266700</xdr:rowOff>
                  </from>
                  <to>
                    <xdr:col>3</xdr:col>
                    <xdr:colOff>38100</xdr:colOff>
                    <xdr:row>139</xdr:row>
                    <xdr:rowOff>31750</xdr:rowOff>
                  </to>
                </anchor>
              </controlPr>
            </control>
          </mc:Choice>
        </mc:AlternateContent>
        <mc:AlternateContent xmlns:mc="http://schemas.openxmlformats.org/markup-compatibility/2006">
          <mc:Choice Requires="x14">
            <control shapeId="13509" r:id="rId155" name="Check Box 197">
              <controlPr defaultSize="0" autoFill="0" autoLine="0" autoPict="0">
                <anchor moveWithCells="1">
                  <from>
                    <xdr:col>2</xdr:col>
                    <xdr:colOff>76200</xdr:colOff>
                    <xdr:row>138</xdr:row>
                    <xdr:rowOff>260350</xdr:rowOff>
                  </from>
                  <to>
                    <xdr:col>3</xdr:col>
                    <xdr:colOff>31750</xdr:colOff>
                    <xdr:row>140</xdr:row>
                    <xdr:rowOff>50800</xdr:rowOff>
                  </to>
                </anchor>
              </controlPr>
            </control>
          </mc:Choice>
        </mc:AlternateContent>
        <mc:AlternateContent xmlns:mc="http://schemas.openxmlformats.org/markup-compatibility/2006">
          <mc:Choice Requires="x14">
            <control shapeId="13510" r:id="rId156" name="Check Box 198">
              <controlPr defaultSize="0" autoFill="0" autoLine="0" autoPict="0">
                <anchor moveWithCells="1">
                  <from>
                    <xdr:col>2</xdr:col>
                    <xdr:colOff>76200</xdr:colOff>
                    <xdr:row>140</xdr:row>
                    <xdr:rowOff>488950</xdr:rowOff>
                  </from>
                  <to>
                    <xdr:col>3</xdr:col>
                    <xdr:colOff>31750</xdr:colOff>
                    <xdr:row>140</xdr:row>
                    <xdr:rowOff>793750</xdr:rowOff>
                  </to>
                </anchor>
              </controlPr>
            </control>
          </mc:Choice>
        </mc:AlternateContent>
        <mc:AlternateContent xmlns:mc="http://schemas.openxmlformats.org/markup-compatibility/2006">
          <mc:Choice Requires="x14">
            <control shapeId="13512" r:id="rId157" name="Check Box 200">
              <controlPr defaultSize="0" autoFill="0" autoLine="0" autoPict="0">
                <anchor moveWithCells="1">
                  <from>
                    <xdr:col>2</xdr:col>
                    <xdr:colOff>76200</xdr:colOff>
                    <xdr:row>141</xdr:row>
                    <xdr:rowOff>317500</xdr:rowOff>
                  </from>
                  <to>
                    <xdr:col>3</xdr:col>
                    <xdr:colOff>31750</xdr:colOff>
                    <xdr:row>141</xdr:row>
                    <xdr:rowOff>622300</xdr:rowOff>
                  </to>
                </anchor>
              </controlPr>
            </control>
          </mc:Choice>
        </mc:AlternateContent>
        <mc:AlternateContent xmlns:mc="http://schemas.openxmlformats.org/markup-compatibility/2006">
          <mc:Choice Requires="x14">
            <control shapeId="13513" r:id="rId158" name="Check Box 201">
              <controlPr defaultSize="0" autoFill="0" autoLine="0" autoPict="0">
                <anchor moveWithCells="1">
                  <from>
                    <xdr:col>2</xdr:col>
                    <xdr:colOff>69850</xdr:colOff>
                    <xdr:row>141</xdr:row>
                    <xdr:rowOff>927100</xdr:rowOff>
                  </from>
                  <to>
                    <xdr:col>3</xdr:col>
                    <xdr:colOff>31750</xdr:colOff>
                    <xdr:row>143</xdr:row>
                    <xdr:rowOff>31750</xdr:rowOff>
                  </to>
                </anchor>
              </controlPr>
            </control>
          </mc:Choice>
        </mc:AlternateContent>
        <mc:AlternateContent xmlns:mc="http://schemas.openxmlformats.org/markup-compatibility/2006">
          <mc:Choice Requires="x14">
            <control shapeId="13514" r:id="rId159" name="Check Box 202">
              <controlPr defaultSize="0" autoFill="0" autoLine="0" autoPict="0">
                <anchor moveWithCells="1">
                  <from>
                    <xdr:col>2</xdr:col>
                    <xdr:colOff>69850</xdr:colOff>
                    <xdr:row>144</xdr:row>
                    <xdr:rowOff>69850</xdr:rowOff>
                  </from>
                  <to>
                    <xdr:col>3</xdr:col>
                    <xdr:colOff>19050</xdr:colOff>
                    <xdr:row>145</xdr:row>
                    <xdr:rowOff>12700</xdr:rowOff>
                  </to>
                </anchor>
              </controlPr>
            </control>
          </mc:Choice>
        </mc:AlternateContent>
        <mc:AlternateContent xmlns:mc="http://schemas.openxmlformats.org/markup-compatibility/2006">
          <mc:Choice Requires="x14">
            <control shapeId="13515" r:id="rId160" name="Check Box 203">
              <controlPr defaultSize="0" autoFill="0" autoLine="0" autoPict="0">
                <anchor moveWithCells="1">
                  <from>
                    <xdr:col>2</xdr:col>
                    <xdr:colOff>69850</xdr:colOff>
                    <xdr:row>143</xdr:row>
                    <xdr:rowOff>127000</xdr:rowOff>
                  </from>
                  <to>
                    <xdr:col>3</xdr:col>
                    <xdr:colOff>31750</xdr:colOff>
                    <xdr:row>143</xdr:row>
                    <xdr:rowOff>431800</xdr:rowOff>
                  </to>
                </anchor>
              </controlPr>
            </control>
          </mc:Choice>
        </mc:AlternateContent>
        <mc:AlternateContent xmlns:mc="http://schemas.openxmlformats.org/markup-compatibility/2006">
          <mc:Choice Requires="x14">
            <control shapeId="13516" r:id="rId161" name="Check Box 204">
              <controlPr defaultSize="0" autoFill="0" autoLine="0" autoPict="0">
                <anchor moveWithCells="1">
                  <from>
                    <xdr:col>2</xdr:col>
                    <xdr:colOff>76200</xdr:colOff>
                    <xdr:row>145</xdr:row>
                    <xdr:rowOff>127000</xdr:rowOff>
                  </from>
                  <to>
                    <xdr:col>3</xdr:col>
                    <xdr:colOff>31750</xdr:colOff>
                    <xdr:row>145</xdr:row>
                    <xdr:rowOff>431800</xdr:rowOff>
                  </to>
                </anchor>
              </controlPr>
            </control>
          </mc:Choice>
        </mc:AlternateContent>
        <mc:AlternateContent xmlns:mc="http://schemas.openxmlformats.org/markup-compatibility/2006">
          <mc:Choice Requires="x14">
            <control shapeId="13517" r:id="rId162" name="Check Box 205">
              <controlPr defaultSize="0" autoFill="0" autoLine="0" autoPict="0">
                <anchor moveWithCells="1">
                  <from>
                    <xdr:col>2</xdr:col>
                    <xdr:colOff>76200</xdr:colOff>
                    <xdr:row>145</xdr:row>
                    <xdr:rowOff>514350</xdr:rowOff>
                  </from>
                  <to>
                    <xdr:col>3</xdr:col>
                    <xdr:colOff>31750</xdr:colOff>
                    <xdr:row>147</xdr:row>
                    <xdr:rowOff>31750</xdr:rowOff>
                  </to>
                </anchor>
              </controlPr>
            </control>
          </mc:Choice>
        </mc:AlternateContent>
        <mc:AlternateContent xmlns:mc="http://schemas.openxmlformats.org/markup-compatibility/2006">
          <mc:Choice Requires="x14">
            <control shapeId="13518" r:id="rId163" name="Check Box 206">
              <controlPr defaultSize="0" autoFill="0" autoLine="0" autoPict="0">
                <anchor moveWithCells="1">
                  <from>
                    <xdr:col>2</xdr:col>
                    <xdr:colOff>76200</xdr:colOff>
                    <xdr:row>146</xdr:row>
                    <xdr:rowOff>222250</xdr:rowOff>
                  </from>
                  <to>
                    <xdr:col>3</xdr:col>
                    <xdr:colOff>31750</xdr:colOff>
                    <xdr:row>148</xdr:row>
                    <xdr:rowOff>31750</xdr:rowOff>
                  </to>
                </anchor>
              </controlPr>
            </control>
          </mc:Choice>
        </mc:AlternateContent>
        <mc:AlternateContent xmlns:mc="http://schemas.openxmlformats.org/markup-compatibility/2006">
          <mc:Choice Requires="x14">
            <control shapeId="13519" r:id="rId164" name="Check Box 207">
              <controlPr defaultSize="0" autoFill="0" autoLine="0" autoPict="0">
                <anchor moveWithCells="1">
                  <from>
                    <xdr:col>2</xdr:col>
                    <xdr:colOff>69850</xdr:colOff>
                    <xdr:row>148</xdr:row>
                    <xdr:rowOff>114300</xdr:rowOff>
                  </from>
                  <to>
                    <xdr:col>3</xdr:col>
                    <xdr:colOff>19050</xdr:colOff>
                    <xdr:row>148</xdr:row>
                    <xdr:rowOff>419100</xdr:rowOff>
                  </to>
                </anchor>
              </controlPr>
            </control>
          </mc:Choice>
        </mc:AlternateContent>
        <mc:AlternateContent xmlns:mc="http://schemas.openxmlformats.org/markup-compatibility/2006">
          <mc:Choice Requires="x14">
            <control shapeId="13520" r:id="rId165" name="Check Box 208">
              <controlPr defaultSize="0" autoFill="0" autoLine="0" autoPict="0">
                <anchor moveWithCells="1">
                  <from>
                    <xdr:col>2</xdr:col>
                    <xdr:colOff>69850</xdr:colOff>
                    <xdr:row>148</xdr:row>
                    <xdr:rowOff>546100</xdr:rowOff>
                  </from>
                  <to>
                    <xdr:col>3</xdr:col>
                    <xdr:colOff>31750</xdr:colOff>
                    <xdr:row>150</xdr:row>
                    <xdr:rowOff>12700</xdr:rowOff>
                  </to>
                </anchor>
              </controlPr>
            </control>
          </mc:Choice>
        </mc:AlternateContent>
        <mc:AlternateContent xmlns:mc="http://schemas.openxmlformats.org/markup-compatibility/2006">
          <mc:Choice Requires="x14">
            <control shapeId="13521" r:id="rId166" name="Check Box 209">
              <controlPr defaultSize="0" autoFill="0" autoLine="0" autoPict="0">
                <anchor moveWithCells="1">
                  <from>
                    <xdr:col>2</xdr:col>
                    <xdr:colOff>69850</xdr:colOff>
                    <xdr:row>150</xdr:row>
                    <xdr:rowOff>127000</xdr:rowOff>
                  </from>
                  <to>
                    <xdr:col>3</xdr:col>
                    <xdr:colOff>19050</xdr:colOff>
                    <xdr:row>150</xdr:row>
                    <xdr:rowOff>431800</xdr:rowOff>
                  </to>
                </anchor>
              </controlPr>
            </control>
          </mc:Choice>
        </mc:AlternateContent>
        <mc:AlternateContent xmlns:mc="http://schemas.openxmlformats.org/markup-compatibility/2006">
          <mc:Choice Requires="x14">
            <control shapeId="13522" r:id="rId167" name="Check Box 210">
              <controlPr defaultSize="0" autoFill="0" autoLine="0" autoPict="0">
                <anchor moveWithCells="1">
                  <from>
                    <xdr:col>2</xdr:col>
                    <xdr:colOff>76200</xdr:colOff>
                    <xdr:row>151</xdr:row>
                    <xdr:rowOff>88900</xdr:rowOff>
                  </from>
                  <to>
                    <xdr:col>3</xdr:col>
                    <xdr:colOff>31750</xdr:colOff>
                    <xdr:row>151</xdr:row>
                    <xdr:rowOff>393700</xdr:rowOff>
                  </to>
                </anchor>
              </controlPr>
            </control>
          </mc:Choice>
        </mc:AlternateContent>
        <mc:AlternateContent xmlns:mc="http://schemas.openxmlformats.org/markup-compatibility/2006">
          <mc:Choice Requires="x14">
            <control shapeId="13523" r:id="rId168" name="Check Box 211">
              <controlPr defaultSize="0" autoFill="0" autoLine="0" autoPict="0">
                <anchor moveWithCells="1">
                  <from>
                    <xdr:col>2</xdr:col>
                    <xdr:colOff>76200</xdr:colOff>
                    <xdr:row>152</xdr:row>
                    <xdr:rowOff>742950</xdr:rowOff>
                  </from>
                  <to>
                    <xdr:col>3</xdr:col>
                    <xdr:colOff>31750</xdr:colOff>
                    <xdr:row>152</xdr:row>
                    <xdr:rowOff>1047750</xdr:rowOff>
                  </to>
                </anchor>
              </controlPr>
            </control>
          </mc:Choice>
        </mc:AlternateContent>
        <mc:AlternateContent xmlns:mc="http://schemas.openxmlformats.org/markup-compatibility/2006">
          <mc:Choice Requires="x14">
            <control shapeId="13524" r:id="rId169" name="Check Box 212">
              <controlPr defaultSize="0" autoFill="0" autoLine="0" autoPict="0">
                <anchor moveWithCells="1">
                  <from>
                    <xdr:col>2</xdr:col>
                    <xdr:colOff>69850</xdr:colOff>
                    <xdr:row>153</xdr:row>
                    <xdr:rowOff>38100</xdr:rowOff>
                  </from>
                  <to>
                    <xdr:col>3</xdr:col>
                    <xdr:colOff>31750</xdr:colOff>
                    <xdr:row>153</xdr:row>
                    <xdr:rowOff>342900</xdr:rowOff>
                  </to>
                </anchor>
              </controlPr>
            </control>
          </mc:Choice>
        </mc:AlternateContent>
        <mc:AlternateContent xmlns:mc="http://schemas.openxmlformats.org/markup-compatibility/2006">
          <mc:Choice Requires="x14">
            <control shapeId="13525" r:id="rId170" name="Check Box 213">
              <controlPr defaultSize="0" autoFill="0" autoLine="0" autoPict="0">
                <anchor moveWithCells="1">
                  <from>
                    <xdr:col>2</xdr:col>
                    <xdr:colOff>69850</xdr:colOff>
                    <xdr:row>153</xdr:row>
                    <xdr:rowOff>374650</xdr:rowOff>
                  </from>
                  <to>
                    <xdr:col>3</xdr:col>
                    <xdr:colOff>31750</xdr:colOff>
                    <xdr:row>155</xdr:row>
                    <xdr:rowOff>0</xdr:rowOff>
                  </to>
                </anchor>
              </controlPr>
            </control>
          </mc:Choice>
        </mc:AlternateContent>
        <mc:AlternateContent xmlns:mc="http://schemas.openxmlformats.org/markup-compatibility/2006">
          <mc:Choice Requires="x14">
            <control shapeId="13526" r:id="rId171" name="Check Box 214">
              <controlPr defaultSize="0" autoFill="0" autoLine="0" autoPict="0">
                <anchor moveWithCells="1">
                  <from>
                    <xdr:col>2</xdr:col>
                    <xdr:colOff>76200</xdr:colOff>
                    <xdr:row>155</xdr:row>
                    <xdr:rowOff>50800</xdr:rowOff>
                  </from>
                  <to>
                    <xdr:col>3</xdr:col>
                    <xdr:colOff>31750</xdr:colOff>
                    <xdr:row>155</xdr:row>
                    <xdr:rowOff>355600</xdr:rowOff>
                  </to>
                </anchor>
              </controlPr>
            </control>
          </mc:Choice>
        </mc:AlternateContent>
        <mc:AlternateContent xmlns:mc="http://schemas.openxmlformats.org/markup-compatibility/2006">
          <mc:Choice Requires="x14">
            <control shapeId="13527" r:id="rId172" name="Check Box 215">
              <controlPr defaultSize="0" autoFill="0" autoLine="0" autoPict="0">
                <anchor moveWithCells="1">
                  <from>
                    <xdr:col>2</xdr:col>
                    <xdr:colOff>76200</xdr:colOff>
                    <xdr:row>156</xdr:row>
                    <xdr:rowOff>228600</xdr:rowOff>
                  </from>
                  <to>
                    <xdr:col>3</xdr:col>
                    <xdr:colOff>31750</xdr:colOff>
                    <xdr:row>156</xdr:row>
                    <xdr:rowOff>533400</xdr:rowOff>
                  </to>
                </anchor>
              </controlPr>
            </control>
          </mc:Choice>
        </mc:AlternateContent>
        <mc:AlternateContent xmlns:mc="http://schemas.openxmlformats.org/markup-compatibility/2006">
          <mc:Choice Requires="x14">
            <control shapeId="13528" r:id="rId173" name="Check Box 216">
              <controlPr defaultSize="0" autoFill="0" autoLine="0" autoPict="0">
                <anchor moveWithCells="1">
                  <from>
                    <xdr:col>2</xdr:col>
                    <xdr:colOff>69850</xdr:colOff>
                    <xdr:row>157</xdr:row>
                    <xdr:rowOff>12700</xdr:rowOff>
                  </from>
                  <to>
                    <xdr:col>3</xdr:col>
                    <xdr:colOff>19050</xdr:colOff>
                    <xdr:row>158</xdr:row>
                    <xdr:rowOff>31750</xdr:rowOff>
                  </to>
                </anchor>
              </controlPr>
            </control>
          </mc:Choice>
        </mc:AlternateContent>
        <mc:AlternateContent xmlns:mc="http://schemas.openxmlformats.org/markup-compatibility/2006">
          <mc:Choice Requires="x14">
            <control shapeId="13529" r:id="rId174" name="Check Box 217">
              <controlPr defaultSize="0" autoFill="0" autoLine="0" autoPict="0">
                <anchor moveWithCells="1">
                  <from>
                    <xdr:col>2</xdr:col>
                    <xdr:colOff>69850</xdr:colOff>
                    <xdr:row>158</xdr:row>
                    <xdr:rowOff>12700</xdr:rowOff>
                  </from>
                  <to>
                    <xdr:col>3</xdr:col>
                    <xdr:colOff>19050</xdr:colOff>
                    <xdr:row>159</xdr:row>
                    <xdr:rowOff>31750</xdr:rowOff>
                  </to>
                </anchor>
              </controlPr>
            </control>
          </mc:Choice>
        </mc:AlternateContent>
        <mc:AlternateContent xmlns:mc="http://schemas.openxmlformats.org/markup-compatibility/2006">
          <mc:Choice Requires="x14">
            <control shapeId="13530" r:id="rId175" name="Check Box 218">
              <controlPr defaultSize="0" autoFill="0" autoLine="0" autoPict="0">
                <anchor moveWithCells="1">
                  <from>
                    <xdr:col>2</xdr:col>
                    <xdr:colOff>69850</xdr:colOff>
                    <xdr:row>159</xdr:row>
                    <xdr:rowOff>12700</xdr:rowOff>
                  </from>
                  <to>
                    <xdr:col>3</xdr:col>
                    <xdr:colOff>31750</xdr:colOff>
                    <xdr:row>160</xdr:row>
                    <xdr:rowOff>31750</xdr:rowOff>
                  </to>
                </anchor>
              </controlPr>
            </control>
          </mc:Choice>
        </mc:AlternateContent>
        <mc:AlternateContent xmlns:mc="http://schemas.openxmlformats.org/markup-compatibility/2006">
          <mc:Choice Requires="x14">
            <control shapeId="13531" r:id="rId176" name="Check Box 219">
              <controlPr defaultSize="0" autoFill="0" autoLine="0" autoPict="0">
                <anchor moveWithCells="1">
                  <from>
                    <xdr:col>2</xdr:col>
                    <xdr:colOff>69850</xdr:colOff>
                    <xdr:row>160</xdr:row>
                    <xdr:rowOff>190500</xdr:rowOff>
                  </from>
                  <to>
                    <xdr:col>3</xdr:col>
                    <xdr:colOff>19050</xdr:colOff>
                    <xdr:row>160</xdr:row>
                    <xdr:rowOff>495300</xdr:rowOff>
                  </to>
                </anchor>
              </controlPr>
            </control>
          </mc:Choice>
        </mc:AlternateContent>
        <mc:AlternateContent xmlns:mc="http://schemas.openxmlformats.org/markup-compatibility/2006">
          <mc:Choice Requires="x14">
            <control shapeId="13532" r:id="rId177" name="Check Box 220">
              <controlPr defaultSize="0" autoFill="0" autoLine="0" autoPict="0">
                <anchor moveWithCells="1">
                  <from>
                    <xdr:col>2</xdr:col>
                    <xdr:colOff>69850</xdr:colOff>
                    <xdr:row>160</xdr:row>
                    <xdr:rowOff>755650</xdr:rowOff>
                  </from>
                  <to>
                    <xdr:col>3</xdr:col>
                    <xdr:colOff>31750</xdr:colOff>
                    <xdr:row>162</xdr:row>
                    <xdr:rowOff>12700</xdr:rowOff>
                  </to>
                </anchor>
              </controlPr>
            </control>
          </mc:Choice>
        </mc:AlternateContent>
        <mc:AlternateContent xmlns:mc="http://schemas.openxmlformats.org/markup-compatibility/2006">
          <mc:Choice Requires="x14">
            <control shapeId="13533" r:id="rId178" name="Check Box 221">
              <controlPr defaultSize="0" autoFill="0" autoLine="0" autoPict="0">
                <anchor moveWithCells="1">
                  <from>
                    <xdr:col>2</xdr:col>
                    <xdr:colOff>57150</xdr:colOff>
                    <xdr:row>202</xdr:row>
                    <xdr:rowOff>12700</xdr:rowOff>
                  </from>
                  <to>
                    <xdr:col>3</xdr:col>
                    <xdr:colOff>12700</xdr:colOff>
                    <xdr:row>203</xdr:row>
                    <xdr:rowOff>31750</xdr:rowOff>
                  </to>
                </anchor>
              </controlPr>
            </control>
          </mc:Choice>
        </mc:AlternateContent>
        <mc:AlternateContent xmlns:mc="http://schemas.openxmlformats.org/markup-compatibility/2006">
          <mc:Choice Requires="x14">
            <control shapeId="13534" r:id="rId179" name="Check Box 222">
              <controlPr defaultSize="0" autoFill="0" autoLine="0" autoPict="0">
                <anchor moveWithCells="1">
                  <from>
                    <xdr:col>2</xdr:col>
                    <xdr:colOff>57150</xdr:colOff>
                    <xdr:row>202</xdr:row>
                    <xdr:rowOff>285750</xdr:rowOff>
                  </from>
                  <to>
                    <xdr:col>3</xdr:col>
                    <xdr:colOff>12700</xdr:colOff>
                    <xdr:row>204</xdr:row>
                    <xdr:rowOff>12700</xdr:rowOff>
                  </to>
                </anchor>
              </controlPr>
            </control>
          </mc:Choice>
        </mc:AlternateContent>
        <mc:AlternateContent xmlns:mc="http://schemas.openxmlformats.org/markup-compatibility/2006">
          <mc:Choice Requires="x14">
            <control shapeId="13536" r:id="rId180" name="Check Box 224">
              <controlPr defaultSize="0" autoFill="0" autoLine="0" autoPict="0">
                <anchor moveWithCells="1">
                  <from>
                    <xdr:col>2</xdr:col>
                    <xdr:colOff>88900</xdr:colOff>
                    <xdr:row>179</xdr:row>
                    <xdr:rowOff>190500</xdr:rowOff>
                  </from>
                  <to>
                    <xdr:col>3</xdr:col>
                    <xdr:colOff>44450</xdr:colOff>
                    <xdr:row>179</xdr:row>
                    <xdr:rowOff>495300</xdr:rowOff>
                  </to>
                </anchor>
              </controlPr>
            </control>
          </mc:Choice>
        </mc:AlternateContent>
        <mc:AlternateContent xmlns:mc="http://schemas.openxmlformats.org/markup-compatibility/2006">
          <mc:Choice Requires="x14">
            <control shapeId="13537" r:id="rId181" name="Check Box 225">
              <controlPr defaultSize="0" autoFill="0" autoLine="0" autoPict="0">
                <anchor moveWithCells="1">
                  <from>
                    <xdr:col>2</xdr:col>
                    <xdr:colOff>88900</xdr:colOff>
                    <xdr:row>180</xdr:row>
                    <xdr:rowOff>107950</xdr:rowOff>
                  </from>
                  <to>
                    <xdr:col>3</xdr:col>
                    <xdr:colOff>50800</xdr:colOff>
                    <xdr:row>180</xdr:row>
                    <xdr:rowOff>412750</xdr:rowOff>
                  </to>
                </anchor>
              </controlPr>
            </control>
          </mc:Choice>
        </mc:AlternateContent>
        <mc:AlternateContent xmlns:mc="http://schemas.openxmlformats.org/markup-compatibility/2006">
          <mc:Choice Requires="x14">
            <control shapeId="13538" r:id="rId182" name="Check Box 226">
              <controlPr defaultSize="0" autoFill="0" autoLine="0" autoPict="0">
                <anchor moveWithCells="1">
                  <from>
                    <xdr:col>2</xdr:col>
                    <xdr:colOff>88900</xdr:colOff>
                    <xdr:row>181</xdr:row>
                    <xdr:rowOff>69850</xdr:rowOff>
                  </from>
                  <to>
                    <xdr:col>3</xdr:col>
                    <xdr:colOff>50800</xdr:colOff>
                    <xdr:row>181</xdr:row>
                    <xdr:rowOff>374650</xdr:rowOff>
                  </to>
                </anchor>
              </controlPr>
            </control>
          </mc:Choice>
        </mc:AlternateContent>
        <mc:AlternateContent xmlns:mc="http://schemas.openxmlformats.org/markup-compatibility/2006">
          <mc:Choice Requires="x14">
            <control shapeId="13539" r:id="rId183" name="Check Box 227">
              <controlPr defaultSize="0" autoFill="0" autoLine="0" autoPict="0">
                <anchor moveWithCells="1">
                  <from>
                    <xdr:col>2</xdr:col>
                    <xdr:colOff>88900</xdr:colOff>
                    <xdr:row>182</xdr:row>
                    <xdr:rowOff>69850</xdr:rowOff>
                  </from>
                  <to>
                    <xdr:col>3</xdr:col>
                    <xdr:colOff>50800</xdr:colOff>
                    <xdr:row>182</xdr:row>
                    <xdr:rowOff>374650</xdr:rowOff>
                  </to>
                </anchor>
              </controlPr>
            </control>
          </mc:Choice>
        </mc:AlternateContent>
        <mc:AlternateContent xmlns:mc="http://schemas.openxmlformats.org/markup-compatibility/2006">
          <mc:Choice Requires="x14">
            <control shapeId="13540" r:id="rId184" name="Check Box 228">
              <controlPr defaultSize="0" autoFill="0" autoLine="0" autoPict="0">
                <anchor moveWithCells="1">
                  <from>
                    <xdr:col>2</xdr:col>
                    <xdr:colOff>88900</xdr:colOff>
                    <xdr:row>182</xdr:row>
                    <xdr:rowOff>450850</xdr:rowOff>
                  </from>
                  <to>
                    <xdr:col>3</xdr:col>
                    <xdr:colOff>50800</xdr:colOff>
                    <xdr:row>184</xdr:row>
                    <xdr:rowOff>57150</xdr:rowOff>
                  </to>
                </anchor>
              </controlPr>
            </control>
          </mc:Choice>
        </mc:AlternateContent>
        <mc:AlternateContent xmlns:mc="http://schemas.openxmlformats.org/markup-compatibility/2006">
          <mc:Choice Requires="x14">
            <control shapeId="13541" r:id="rId185" name="Check Box 229">
              <controlPr defaultSize="0" autoFill="0" autoLine="0" autoPict="0">
                <anchor moveWithCells="1">
                  <from>
                    <xdr:col>2</xdr:col>
                    <xdr:colOff>88900</xdr:colOff>
                    <xdr:row>186</xdr:row>
                    <xdr:rowOff>184150</xdr:rowOff>
                  </from>
                  <to>
                    <xdr:col>3</xdr:col>
                    <xdr:colOff>50800</xdr:colOff>
                    <xdr:row>186</xdr:row>
                    <xdr:rowOff>482600</xdr:rowOff>
                  </to>
                </anchor>
              </controlPr>
            </control>
          </mc:Choice>
        </mc:AlternateContent>
        <mc:AlternateContent xmlns:mc="http://schemas.openxmlformats.org/markup-compatibility/2006">
          <mc:Choice Requires="x14">
            <control shapeId="13542" r:id="rId186" name="Check Box 230">
              <controlPr defaultSize="0" autoFill="0" autoLine="0" autoPict="0">
                <anchor moveWithCells="1">
                  <from>
                    <xdr:col>2</xdr:col>
                    <xdr:colOff>88900</xdr:colOff>
                    <xdr:row>187</xdr:row>
                    <xdr:rowOff>203200</xdr:rowOff>
                  </from>
                  <to>
                    <xdr:col>3</xdr:col>
                    <xdr:colOff>44450</xdr:colOff>
                    <xdr:row>187</xdr:row>
                    <xdr:rowOff>508000</xdr:rowOff>
                  </to>
                </anchor>
              </controlPr>
            </control>
          </mc:Choice>
        </mc:AlternateContent>
        <mc:AlternateContent xmlns:mc="http://schemas.openxmlformats.org/markup-compatibility/2006">
          <mc:Choice Requires="x14">
            <control shapeId="13543" r:id="rId187" name="Check Box 231">
              <controlPr defaultSize="0" autoFill="0" autoLine="0" autoPict="0">
                <anchor moveWithCells="1">
                  <from>
                    <xdr:col>2</xdr:col>
                    <xdr:colOff>95250</xdr:colOff>
                    <xdr:row>188</xdr:row>
                    <xdr:rowOff>222250</xdr:rowOff>
                  </from>
                  <to>
                    <xdr:col>3</xdr:col>
                    <xdr:colOff>50800</xdr:colOff>
                    <xdr:row>188</xdr:row>
                    <xdr:rowOff>533400</xdr:rowOff>
                  </to>
                </anchor>
              </controlPr>
            </control>
          </mc:Choice>
        </mc:AlternateContent>
        <mc:AlternateContent xmlns:mc="http://schemas.openxmlformats.org/markup-compatibility/2006">
          <mc:Choice Requires="x14">
            <control shapeId="13544" r:id="rId188" name="Check Box 232">
              <controlPr defaultSize="0" autoFill="0" autoLine="0" autoPict="0">
                <anchor moveWithCells="1">
                  <from>
                    <xdr:col>2</xdr:col>
                    <xdr:colOff>88900</xdr:colOff>
                    <xdr:row>185</xdr:row>
                    <xdr:rowOff>31750</xdr:rowOff>
                  </from>
                  <to>
                    <xdr:col>3</xdr:col>
                    <xdr:colOff>44450</xdr:colOff>
                    <xdr:row>185</xdr:row>
                    <xdr:rowOff>336550</xdr:rowOff>
                  </to>
                </anchor>
              </controlPr>
            </control>
          </mc:Choice>
        </mc:AlternateContent>
        <mc:AlternateContent xmlns:mc="http://schemas.openxmlformats.org/markup-compatibility/2006">
          <mc:Choice Requires="x14">
            <control shapeId="13545" r:id="rId189" name="Check Box 233">
              <controlPr defaultSize="0" autoFill="0" autoLine="0" autoPict="0">
                <anchor moveWithCells="1">
                  <from>
                    <xdr:col>2</xdr:col>
                    <xdr:colOff>95250</xdr:colOff>
                    <xdr:row>189</xdr:row>
                    <xdr:rowOff>184150</xdr:rowOff>
                  </from>
                  <to>
                    <xdr:col>2</xdr:col>
                    <xdr:colOff>279400</xdr:colOff>
                    <xdr:row>189</xdr:row>
                    <xdr:rowOff>533400</xdr:rowOff>
                  </to>
                </anchor>
              </controlPr>
            </control>
          </mc:Choice>
        </mc:AlternateContent>
        <mc:AlternateContent xmlns:mc="http://schemas.openxmlformats.org/markup-compatibility/2006">
          <mc:Choice Requires="x14">
            <control shapeId="13546" r:id="rId190" name="Check Box 234">
              <controlPr defaultSize="0" autoFill="0" autoLine="0" autoPict="0">
                <anchor moveWithCells="1">
                  <from>
                    <xdr:col>2</xdr:col>
                    <xdr:colOff>95250</xdr:colOff>
                    <xdr:row>190</xdr:row>
                    <xdr:rowOff>184150</xdr:rowOff>
                  </from>
                  <to>
                    <xdr:col>2</xdr:col>
                    <xdr:colOff>279400</xdr:colOff>
                    <xdr:row>190</xdr:row>
                    <xdr:rowOff>533400</xdr:rowOff>
                  </to>
                </anchor>
              </controlPr>
            </control>
          </mc:Choice>
        </mc:AlternateContent>
        <mc:AlternateContent xmlns:mc="http://schemas.openxmlformats.org/markup-compatibility/2006">
          <mc:Choice Requires="x14">
            <control shapeId="13547" r:id="rId191" name="Check Box 235">
              <controlPr defaultSize="0" autoFill="0" autoLine="0" autoPict="0">
                <anchor moveWithCells="1">
                  <from>
                    <xdr:col>2</xdr:col>
                    <xdr:colOff>88900</xdr:colOff>
                    <xdr:row>195</xdr:row>
                    <xdr:rowOff>171450</xdr:rowOff>
                  </from>
                  <to>
                    <xdr:col>2</xdr:col>
                    <xdr:colOff>260350</xdr:colOff>
                    <xdr:row>195</xdr:row>
                    <xdr:rowOff>533400</xdr:rowOff>
                  </to>
                </anchor>
              </controlPr>
            </control>
          </mc:Choice>
        </mc:AlternateContent>
        <mc:AlternateContent xmlns:mc="http://schemas.openxmlformats.org/markup-compatibility/2006">
          <mc:Choice Requires="x14">
            <control shapeId="13548" r:id="rId192" name="Check Box 236">
              <controlPr defaultSize="0" autoFill="0" autoLine="0" autoPict="0">
                <anchor moveWithCells="1">
                  <from>
                    <xdr:col>2</xdr:col>
                    <xdr:colOff>76200</xdr:colOff>
                    <xdr:row>199</xdr:row>
                    <xdr:rowOff>165100</xdr:rowOff>
                  </from>
                  <to>
                    <xdr:col>2</xdr:col>
                    <xdr:colOff>260350</xdr:colOff>
                    <xdr:row>199</xdr:row>
                    <xdr:rowOff>520700</xdr:rowOff>
                  </to>
                </anchor>
              </controlPr>
            </control>
          </mc:Choice>
        </mc:AlternateContent>
        <mc:AlternateContent xmlns:mc="http://schemas.openxmlformats.org/markup-compatibility/2006">
          <mc:Choice Requires="x14">
            <control shapeId="13549" r:id="rId193" name="Check Box 237">
              <controlPr defaultSize="0" autoFill="0" autoLine="0" autoPict="0">
                <anchor moveWithCells="1">
                  <from>
                    <xdr:col>2</xdr:col>
                    <xdr:colOff>76200</xdr:colOff>
                    <xdr:row>200</xdr:row>
                    <xdr:rowOff>165100</xdr:rowOff>
                  </from>
                  <to>
                    <xdr:col>2</xdr:col>
                    <xdr:colOff>260350</xdr:colOff>
                    <xdr:row>200</xdr:row>
                    <xdr:rowOff>520700</xdr:rowOff>
                  </to>
                </anchor>
              </controlPr>
            </control>
          </mc:Choice>
        </mc:AlternateContent>
        <mc:AlternateContent xmlns:mc="http://schemas.openxmlformats.org/markup-compatibility/2006">
          <mc:Choice Requires="x14">
            <control shapeId="13550" r:id="rId194" name="Check Box 238">
              <controlPr defaultSize="0" autoFill="0" autoLine="0" autoPict="0">
                <anchor moveWithCells="1">
                  <from>
                    <xdr:col>2</xdr:col>
                    <xdr:colOff>88900</xdr:colOff>
                    <xdr:row>193</xdr:row>
                    <xdr:rowOff>190500</xdr:rowOff>
                  </from>
                  <to>
                    <xdr:col>3</xdr:col>
                    <xdr:colOff>44450</xdr:colOff>
                    <xdr:row>193</xdr:row>
                    <xdr:rowOff>495300</xdr:rowOff>
                  </to>
                </anchor>
              </controlPr>
            </control>
          </mc:Choice>
        </mc:AlternateContent>
        <mc:AlternateContent xmlns:mc="http://schemas.openxmlformats.org/markup-compatibility/2006">
          <mc:Choice Requires="x14">
            <control shapeId="13551" r:id="rId195" name="Check Box 239">
              <controlPr defaultSize="0" autoFill="0" autoLine="0" autoPict="0">
                <anchor moveWithCells="1">
                  <from>
                    <xdr:col>2</xdr:col>
                    <xdr:colOff>88900</xdr:colOff>
                    <xdr:row>194</xdr:row>
                    <xdr:rowOff>107950</xdr:rowOff>
                  </from>
                  <to>
                    <xdr:col>3</xdr:col>
                    <xdr:colOff>50800</xdr:colOff>
                    <xdr:row>194</xdr:row>
                    <xdr:rowOff>412750</xdr:rowOff>
                  </to>
                </anchor>
              </controlPr>
            </control>
          </mc:Choice>
        </mc:AlternateContent>
        <mc:AlternateContent xmlns:mc="http://schemas.openxmlformats.org/markup-compatibility/2006">
          <mc:Choice Requires="x14">
            <control shapeId="13552" r:id="rId196" name="Check Box 240">
              <controlPr defaultSize="0" autoFill="0" autoLine="0" autoPict="0">
                <anchor moveWithCells="1">
                  <from>
                    <xdr:col>2</xdr:col>
                    <xdr:colOff>88900</xdr:colOff>
                    <xdr:row>197</xdr:row>
                    <xdr:rowOff>171450</xdr:rowOff>
                  </from>
                  <to>
                    <xdr:col>2</xdr:col>
                    <xdr:colOff>260350</xdr:colOff>
                    <xdr:row>197</xdr:row>
                    <xdr:rowOff>533400</xdr:rowOff>
                  </to>
                </anchor>
              </controlPr>
            </control>
          </mc:Choice>
        </mc:AlternateContent>
        <mc:AlternateContent xmlns:mc="http://schemas.openxmlformats.org/markup-compatibility/2006">
          <mc:Choice Requires="x14">
            <control shapeId="13553" r:id="rId197" name="Check Box 241">
              <controlPr defaultSize="0" autoFill="0" autoLine="0" autoPict="0">
                <anchor moveWithCells="1">
                  <from>
                    <xdr:col>2</xdr:col>
                    <xdr:colOff>88900</xdr:colOff>
                    <xdr:row>198</xdr:row>
                    <xdr:rowOff>171450</xdr:rowOff>
                  </from>
                  <to>
                    <xdr:col>2</xdr:col>
                    <xdr:colOff>260350</xdr:colOff>
                    <xdr:row>198</xdr:row>
                    <xdr:rowOff>533400</xdr:rowOff>
                  </to>
                </anchor>
              </controlPr>
            </control>
          </mc:Choice>
        </mc:AlternateContent>
        <mc:AlternateContent xmlns:mc="http://schemas.openxmlformats.org/markup-compatibility/2006">
          <mc:Choice Requires="x14">
            <control shapeId="13554" r:id="rId198" name="Check Box 242">
              <controlPr defaultSize="0" autoFill="0" autoLine="0" autoPict="0">
                <anchor moveWithCells="1">
                  <from>
                    <xdr:col>2</xdr:col>
                    <xdr:colOff>95250</xdr:colOff>
                    <xdr:row>191</xdr:row>
                    <xdr:rowOff>184150</xdr:rowOff>
                  </from>
                  <to>
                    <xdr:col>2</xdr:col>
                    <xdr:colOff>279400</xdr:colOff>
                    <xdr:row>191</xdr:row>
                    <xdr:rowOff>533400</xdr:rowOff>
                  </to>
                </anchor>
              </controlPr>
            </control>
          </mc:Choice>
        </mc:AlternateContent>
        <mc:AlternateContent xmlns:mc="http://schemas.openxmlformats.org/markup-compatibility/2006">
          <mc:Choice Requires="x14">
            <control shapeId="13555" r:id="rId199" name="Check Box 243">
              <controlPr defaultSize="0" autoFill="0" autoLine="0" autoPict="0">
                <anchor moveWithCells="1">
                  <from>
                    <xdr:col>2</xdr:col>
                    <xdr:colOff>88900</xdr:colOff>
                    <xdr:row>178</xdr:row>
                    <xdr:rowOff>1276350</xdr:rowOff>
                  </from>
                  <to>
                    <xdr:col>3</xdr:col>
                    <xdr:colOff>50800</xdr:colOff>
                    <xdr:row>178</xdr:row>
                    <xdr:rowOff>1581150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
  <sheetViews>
    <sheetView view="pageBreakPreview" zoomScale="85" zoomScaleNormal="100" zoomScaleSheetLayoutView="85" workbookViewId="0">
      <selection activeCell="A9" sqref="A9:J9"/>
    </sheetView>
  </sheetViews>
  <sheetFormatPr defaultColWidth="9.75" defaultRowHeight="30" customHeight="1"/>
  <cols>
    <col min="1" max="1" width="22.33203125" style="672" customWidth="1"/>
    <col min="2" max="2" width="5" style="672" customWidth="1"/>
    <col min="3" max="9" width="9.75" style="672"/>
    <col min="10" max="10" width="16.33203125" style="672" customWidth="1"/>
    <col min="11" max="255" width="9.75" style="672"/>
    <col min="256" max="256" width="22.33203125" style="672" customWidth="1"/>
    <col min="257" max="511" width="9.75" style="672"/>
    <col min="512" max="512" width="22.33203125" style="672" customWidth="1"/>
    <col min="513" max="767" width="9.75" style="672"/>
    <col min="768" max="768" width="22.33203125" style="672" customWidth="1"/>
    <col min="769" max="1023" width="9.75" style="672"/>
    <col min="1024" max="1024" width="22.33203125" style="672" customWidth="1"/>
    <col min="1025" max="1279" width="9.75" style="672"/>
    <col min="1280" max="1280" width="22.33203125" style="672" customWidth="1"/>
    <col min="1281" max="1535" width="9.75" style="672"/>
    <col min="1536" max="1536" width="22.33203125" style="672" customWidth="1"/>
    <col min="1537" max="1791" width="9.75" style="672"/>
    <col min="1792" max="1792" width="22.33203125" style="672" customWidth="1"/>
    <col min="1793" max="2047" width="9.75" style="672"/>
    <col min="2048" max="2048" width="22.33203125" style="672" customWidth="1"/>
    <col min="2049" max="2303" width="9.75" style="672"/>
    <col min="2304" max="2304" width="22.33203125" style="672" customWidth="1"/>
    <col min="2305" max="2559" width="9.75" style="672"/>
    <col min="2560" max="2560" width="22.33203125" style="672" customWidth="1"/>
    <col min="2561" max="2815" width="9.75" style="672"/>
    <col min="2816" max="2816" width="22.33203125" style="672" customWidth="1"/>
    <col min="2817" max="3071" width="9.75" style="672"/>
    <col min="3072" max="3072" width="22.33203125" style="672" customWidth="1"/>
    <col min="3073" max="3327" width="9.75" style="672"/>
    <col min="3328" max="3328" width="22.33203125" style="672" customWidth="1"/>
    <col min="3329" max="3583" width="9.75" style="672"/>
    <col min="3584" max="3584" width="22.33203125" style="672" customWidth="1"/>
    <col min="3585" max="3839" width="9.75" style="672"/>
    <col min="3840" max="3840" width="22.33203125" style="672" customWidth="1"/>
    <col min="3841" max="4095" width="9.75" style="672"/>
    <col min="4096" max="4096" width="22.33203125" style="672" customWidth="1"/>
    <col min="4097" max="4351" width="9.75" style="672"/>
    <col min="4352" max="4352" width="22.33203125" style="672" customWidth="1"/>
    <col min="4353" max="4607" width="9.75" style="672"/>
    <col min="4608" max="4608" width="22.33203125" style="672" customWidth="1"/>
    <col min="4609" max="4863" width="9.75" style="672"/>
    <col min="4864" max="4864" width="22.33203125" style="672" customWidth="1"/>
    <col min="4865" max="5119" width="9.75" style="672"/>
    <col min="5120" max="5120" width="22.33203125" style="672" customWidth="1"/>
    <col min="5121" max="5375" width="9.75" style="672"/>
    <col min="5376" max="5376" width="22.33203125" style="672" customWidth="1"/>
    <col min="5377" max="5631" width="9.75" style="672"/>
    <col min="5632" max="5632" width="22.33203125" style="672" customWidth="1"/>
    <col min="5633" max="5887" width="9.75" style="672"/>
    <col min="5888" max="5888" width="22.33203125" style="672" customWidth="1"/>
    <col min="5889" max="6143" width="9.75" style="672"/>
    <col min="6144" max="6144" width="22.33203125" style="672" customWidth="1"/>
    <col min="6145" max="6399" width="9.75" style="672"/>
    <col min="6400" max="6400" width="22.33203125" style="672" customWidth="1"/>
    <col min="6401" max="6655" width="9.75" style="672"/>
    <col min="6656" max="6656" width="22.33203125" style="672" customWidth="1"/>
    <col min="6657" max="6911" width="9.75" style="672"/>
    <col min="6912" max="6912" width="22.33203125" style="672" customWidth="1"/>
    <col min="6913" max="7167" width="9.75" style="672"/>
    <col min="7168" max="7168" width="22.33203125" style="672" customWidth="1"/>
    <col min="7169" max="7423" width="9.75" style="672"/>
    <col min="7424" max="7424" width="22.33203125" style="672" customWidth="1"/>
    <col min="7425" max="7679" width="9.75" style="672"/>
    <col min="7680" max="7680" width="22.33203125" style="672" customWidth="1"/>
    <col min="7681" max="7935" width="9.75" style="672"/>
    <col min="7936" max="7936" width="22.33203125" style="672" customWidth="1"/>
    <col min="7937" max="8191" width="9.75" style="672"/>
    <col min="8192" max="8192" width="22.33203125" style="672" customWidth="1"/>
    <col min="8193" max="8447" width="9.75" style="672"/>
    <col min="8448" max="8448" width="22.33203125" style="672" customWidth="1"/>
    <col min="8449" max="8703" width="9.75" style="672"/>
    <col min="8704" max="8704" width="22.33203125" style="672" customWidth="1"/>
    <col min="8705" max="8959" width="9.75" style="672"/>
    <col min="8960" max="8960" width="22.33203125" style="672" customWidth="1"/>
    <col min="8961" max="9215" width="9.75" style="672"/>
    <col min="9216" max="9216" width="22.33203125" style="672" customWidth="1"/>
    <col min="9217" max="9471" width="9.75" style="672"/>
    <col min="9472" max="9472" width="22.33203125" style="672" customWidth="1"/>
    <col min="9473" max="9727" width="9.75" style="672"/>
    <col min="9728" max="9728" width="22.33203125" style="672" customWidth="1"/>
    <col min="9729" max="9983" width="9.75" style="672"/>
    <col min="9984" max="9984" width="22.33203125" style="672" customWidth="1"/>
    <col min="9985" max="10239" width="9.75" style="672"/>
    <col min="10240" max="10240" width="22.33203125" style="672" customWidth="1"/>
    <col min="10241" max="10495" width="9.75" style="672"/>
    <col min="10496" max="10496" width="22.33203125" style="672" customWidth="1"/>
    <col min="10497" max="10751" width="9.75" style="672"/>
    <col min="10752" max="10752" width="22.33203125" style="672" customWidth="1"/>
    <col min="10753" max="11007" width="9.75" style="672"/>
    <col min="11008" max="11008" width="22.33203125" style="672" customWidth="1"/>
    <col min="11009" max="11263" width="9.75" style="672"/>
    <col min="11264" max="11264" width="22.33203125" style="672" customWidth="1"/>
    <col min="11265" max="11519" width="9.75" style="672"/>
    <col min="11520" max="11520" width="22.33203125" style="672" customWidth="1"/>
    <col min="11521" max="11775" width="9.75" style="672"/>
    <col min="11776" max="11776" width="22.33203125" style="672" customWidth="1"/>
    <col min="11777" max="12031" width="9.75" style="672"/>
    <col min="12032" max="12032" width="22.33203125" style="672" customWidth="1"/>
    <col min="12033" max="12287" width="9.75" style="672"/>
    <col min="12288" max="12288" width="22.33203125" style="672" customWidth="1"/>
    <col min="12289" max="12543" width="9.75" style="672"/>
    <col min="12544" max="12544" width="22.33203125" style="672" customWidth="1"/>
    <col min="12545" max="12799" width="9.75" style="672"/>
    <col min="12800" max="12800" width="22.33203125" style="672" customWidth="1"/>
    <col min="12801" max="13055" width="9.75" style="672"/>
    <col min="13056" max="13056" width="22.33203125" style="672" customWidth="1"/>
    <col min="13057" max="13311" width="9.75" style="672"/>
    <col min="13312" max="13312" width="22.33203125" style="672" customWidth="1"/>
    <col min="13313" max="13567" width="9.75" style="672"/>
    <col min="13568" max="13568" width="22.33203125" style="672" customWidth="1"/>
    <col min="13569" max="13823" width="9.75" style="672"/>
    <col min="13824" max="13824" width="22.33203125" style="672" customWidth="1"/>
    <col min="13825" max="14079" width="9.75" style="672"/>
    <col min="14080" max="14080" width="22.33203125" style="672" customWidth="1"/>
    <col min="14081" max="14335" width="9.75" style="672"/>
    <col min="14336" max="14336" width="22.33203125" style="672" customWidth="1"/>
    <col min="14337" max="14591" width="9.75" style="672"/>
    <col min="14592" max="14592" width="22.33203125" style="672" customWidth="1"/>
    <col min="14593" max="14847" width="9.75" style="672"/>
    <col min="14848" max="14848" width="22.33203125" style="672" customWidth="1"/>
    <col min="14849" max="15103" width="9.75" style="672"/>
    <col min="15104" max="15104" width="22.33203125" style="672" customWidth="1"/>
    <col min="15105" max="15359" width="9.75" style="672"/>
    <col min="15360" max="15360" width="22.33203125" style="672" customWidth="1"/>
    <col min="15361" max="15615" width="9.75" style="672"/>
    <col min="15616" max="15616" width="22.33203125" style="672" customWidth="1"/>
    <col min="15617" max="15871" width="9.75" style="672"/>
    <col min="15872" max="15872" width="22.33203125" style="672" customWidth="1"/>
    <col min="15873" max="16127" width="9.75" style="672"/>
    <col min="16128" max="16128" width="22.33203125" style="672" customWidth="1"/>
    <col min="16129" max="16384" width="9.75" style="672"/>
  </cols>
  <sheetData>
    <row r="1" spans="1:14" ht="30" customHeight="1">
      <c r="A1" s="671" t="s">
        <v>856</v>
      </c>
    </row>
    <row r="2" spans="1:14" ht="30" customHeight="1">
      <c r="A2" s="686" t="s">
        <v>857</v>
      </c>
      <c r="B2" s="686"/>
      <c r="C2" s="686"/>
      <c r="D2" s="686"/>
      <c r="E2" s="686"/>
      <c r="F2" s="686"/>
      <c r="G2" s="686"/>
      <c r="H2" s="686"/>
      <c r="I2" s="686"/>
      <c r="J2" s="686"/>
      <c r="K2" s="686"/>
      <c r="L2" s="686"/>
      <c r="M2" s="686"/>
      <c r="N2" s="686"/>
    </row>
    <row r="3" spans="1:14" ht="30" customHeight="1">
      <c r="A3" s="686" t="s">
        <v>895</v>
      </c>
      <c r="B3" s="687"/>
      <c r="C3" s="687"/>
      <c r="D3" s="687"/>
      <c r="E3" s="687"/>
      <c r="F3" s="687"/>
      <c r="G3" s="687"/>
      <c r="H3" s="687"/>
      <c r="I3" s="687"/>
      <c r="J3" s="687"/>
      <c r="K3" s="686"/>
      <c r="L3" s="686"/>
      <c r="M3" s="686"/>
      <c r="N3" s="686"/>
    </row>
    <row r="4" spans="1:14" ht="30" customHeight="1">
      <c r="A4" s="686" t="s">
        <v>896</v>
      </c>
      <c r="B4" s="686"/>
      <c r="C4" s="686"/>
      <c r="D4" s="686"/>
      <c r="E4" s="686"/>
      <c r="F4" s="686"/>
      <c r="G4" s="686"/>
      <c r="H4" s="686"/>
      <c r="I4" s="686"/>
      <c r="J4" s="686"/>
      <c r="K4" s="686"/>
      <c r="L4" s="686"/>
    </row>
    <row r="5" spans="1:14" ht="30" customHeight="1">
      <c r="A5" s="686" t="s">
        <v>897</v>
      </c>
      <c r="B5" s="686"/>
      <c r="C5" s="686"/>
      <c r="D5" s="686"/>
      <c r="E5" s="686"/>
      <c r="F5" s="686"/>
      <c r="G5" s="686"/>
      <c r="H5" s="686"/>
      <c r="I5" s="686"/>
      <c r="J5" s="686"/>
      <c r="K5" s="686"/>
      <c r="L5" s="686"/>
      <c r="M5" s="686"/>
      <c r="N5" s="686"/>
    </row>
    <row r="6" spans="1:14" ht="30" customHeight="1">
      <c r="A6" s="686" t="s">
        <v>898</v>
      </c>
      <c r="B6" s="686"/>
      <c r="C6" s="686"/>
      <c r="D6" s="686"/>
      <c r="E6" s="686"/>
      <c r="F6" s="686"/>
      <c r="G6" s="686"/>
      <c r="H6" s="686"/>
      <c r="I6" s="686"/>
      <c r="J6" s="686"/>
    </row>
    <row r="7" spans="1:14" ht="30" customHeight="1">
      <c r="A7" s="703" t="s">
        <v>900</v>
      </c>
      <c r="B7" s="703"/>
      <c r="C7" s="703"/>
      <c r="D7" s="703"/>
      <c r="E7" s="703"/>
      <c r="F7" s="703"/>
      <c r="G7" s="703"/>
      <c r="H7" s="703"/>
      <c r="I7" s="703"/>
      <c r="J7" s="703"/>
    </row>
    <row r="8" spans="1:14" ht="30" customHeight="1">
      <c r="A8" s="703" t="s">
        <v>901</v>
      </c>
      <c r="B8" s="703"/>
      <c r="C8" s="703"/>
      <c r="D8" s="703"/>
      <c r="E8" s="703"/>
      <c r="F8" s="703"/>
      <c r="G8" s="703"/>
      <c r="H8" s="703"/>
      <c r="I8" s="703"/>
      <c r="J8" s="703"/>
    </row>
    <row r="9" spans="1:14" ht="49.5" customHeight="1">
      <c r="A9" s="701" t="s">
        <v>858</v>
      </c>
      <c r="B9" s="701"/>
      <c r="C9" s="701"/>
      <c r="D9" s="701"/>
      <c r="E9" s="701"/>
      <c r="F9" s="701"/>
      <c r="G9" s="701"/>
      <c r="H9" s="701"/>
      <c r="I9" s="701"/>
      <c r="J9" s="701"/>
    </row>
    <row r="10" spans="1:14" ht="35.15" customHeight="1">
      <c r="A10" s="702" t="s">
        <v>899</v>
      </c>
      <c r="B10" s="702"/>
      <c r="C10" s="702"/>
      <c r="D10" s="702"/>
      <c r="E10" s="702"/>
      <c r="F10" s="702"/>
      <c r="G10" s="702"/>
      <c r="H10" s="702"/>
    </row>
  </sheetData>
  <mergeCells count="4">
    <mergeCell ref="A9:J9"/>
    <mergeCell ref="A10:H10"/>
    <mergeCell ref="A7:J7"/>
    <mergeCell ref="A8:J8"/>
  </mergeCells>
  <phoneticPr fontId="2"/>
  <pageMargins left="0.78740157480314965" right="0.78740157480314965" top="0.78740157480314965" bottom="0.59055118110236227" header="0" footer="0"/>
  <pageSetup paperSize="9"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209"/>
  <sheetViews>
    <sheetView view="pageBreakPreview" zoomScale="85" zoomScaleNormal="100" zoomScaleSheetLayoutView="85" workbookViewId="0">
      <selection activeCell="F8" sqref="F8:H8"/>
    </sheetView>
  </sheetViews>
  <sheetFormatPr defaultColWidth="8.25" defaultRowHeight="11"/>
  <cols>
    <col min="1" max="1" width="2.25" style="169" customWidth="1"/>
    <col min="2" max="2" width="2.25" style="170" customWidth="1"/>
    <col min="3" max="3" width="9.08203125" style="170" customWidth="1"/>
    <col min="4" max="4" width="3.33203125" style="171" customWidth="1"/>
    <col min="5" max="5" width="2.25" style="172" customWidth="1"/>
    <col min="6" max="6" width="17.5" style="173" customWidth="1"/>
    <col min="7" max="7" width="15.33203125" style="173" customWidth="1"/>
    <col min="8" max="8" width="5.83203125" style="173" customWidth="1"/>
    <col min="9" max="10" width="4" style="174" customWidth="1"/>
    <col min="11" max="11" width="14.33203125" style="168" customWidth="1"/>
    <col min="12" max="12" width="10.75" style="170" customWidth="1"/>
    <col min="13" max="13" width="10.5" style="174" customWidth="1"/>
    <col min="14" max="15" width="8.25" style="174"/>
    <col min="16" max="16" width="10.08203125" style="174" customWidth="1"/>
    <col min="17" max="17" width="8.25" style="168"/>
    <col min="18" max="18" width="8.25" style="168" customWidth="1"/>
    <col min="19" max="16384" width="8.25" style="168"/>
  </cols>
  <sheetData>
    <row r="1" spans="1:21" ht="16.5">
      <c r="A1" s="165"/>
      <c r="B1" s="166"/>
      <c r="C1" s="704" t="s">
        <v>233</v>
      </c>
      <c r="D1" s="704"/>
      <c r="E1" s="704"/>
      <c r="F1" s="704"/>
      <c r="G1" s="704"/>
      <c r="H1" s="704"/>
      <c r="I1" s="704"/>
      <c r="J1" s="704"/>
      <c r="K1" s="704"/>
      <c r="L1" s="167"/>
      <c r="M1" s="167"/>
      <c r="N1" s="167"/>
      <c r="O1" s="167"/>
      <c r="P1" s="167"/>
    </row>
    <row r="2" spans="1:21" ht="8.25" customHeight="1">
      <c r="A2" s="165"/>
      <c r="B2" s="166"/>
      <c r="C2" s="167"/>
      <c r="D2" s="167"/>
      <c r="E2" s="167"/>
      <c r="F2" s="167"/>
      <c r="G2" s="167"/>
      <c r="H2" s="167"/>
      <c r="I2" s="167"/>
      <c r="J2" s="167"/>
      <c r="K2" s="167"/>
      <c r="L2" s="167"/>
      <c r="M2" s="167"/>
      <c r="N2" s="167"/>
      <c r="O2" s="167"/>
      <c r="P2" s="167"/>
    </row>
    <row r="3" spans="1:21" s="177" customFormat="1" ht="13.5" thickBot="1">
      <c r="A3" s="175"/>
      <c r="B3" s="176"/>
      <c r="C3" s="705" t="s">
        <v>835</v>
      </c>
      <c r="D3" s="705"/>
      <c r="E3" s="705"/>
      <c r="F3" s="705"/>
      <c r="G3" s="705"/>
      <c r="H3" s="705"/>
      <c r="I3" s="705"/>
      <c r="J3" s="705"/>
      <c r="K3" s="705"/>
      <c r="L3" s="705"/>
      <c r="M3" s="705"/>
      <c r="N3" s="705"/>
      <c r="O3" s="705"/>
      <c r="P3" s="705"/>
    </row>
    <row r="4" spans="1:21" ht="12" customHeight="1">
      <c r="A4" s="735" t="s">
        <v>234</v>
      </c>
      <c r="B4" s="736"/>
      <c r="C4" s="736"/>
      <c r="D4" s="739" t="s">
        <v>235</v>
      </c>
      <c r="E4" s="740"/>
      <c r="F4" s="740"/>
      <c r="G4" s="740"/>
      <c r="H4" s="741"/>
      <c r="I4" s="736" t="s">
        <v>236</v>
      </c>
      <c r="J4" s="736"/>
      <c r="K4" s="744" t="s">
        <v>237</v>
      </c>
      <c r="L4" s="746" t="s">
        <v>238</v>
      </c>
      <c r="M4" s="748" t="s">
        <v>239</v>
      </c>
      <c r="N4" s="709" t="s">
        <v>240</v>
      </c>
      <c r="O4" s="710"/>
      <c r="P4" s="711"/>
    </row>
    <row r="5" spans="1:21" ht="11.25" customHeight="1">
      <c r="A5" s="737"/>
      <c r="B5" s="738"/>
      <c r="C5" s="738"/>
      <c r="D5" s="742"/>
      <c r="E5" s="743"/>
      <c r="F5" s="743"/>
      <c r="G5" s="743"/>
      <c r="H5" s="714"/>
      <c r="I5" s="493" t="s">
        <v>241</v>
      </c>
      <c r="J5" s="493" t="s">
        <v>242</v>
      </c>
      <c r="K5" s="745"/>
      <c r="L5" s="747"/>
      <c r="M5" s="714"/>
      <c r="N5" s="712"/>
      <c r="O5" s="713"/>
      <c r="P5" s="714"/>
    </row>
    <row r="6" spans="1:21" ht="16.5">
      <c r="A6" s="715" t="s">
        <v>243</v>
      </c>
      <c r="B6" s="716"/>
      <c r="C6" s="716"/>
      <c r="D6" s="716"/>
      <c r="E6" s="716"/>
      <c r="F6" s="716"/>
      <c r="G6" s="716"/>
      <c r="H6" s="716"/>
      <c r="I6" s="716"/>
      <c r="J6" s="716"/>
      <c r="K6" s="716"/>
      <c r="L6" s="717"/>
      <c r="M6" s="165"/>
      <c r="N6" s="165"/>
      <c r="O6" s="165"/>
      <c r="P6" s="165"/>
    </row>
    <row r="7" spans="1:21" ht="15" customHeight="1">
      <c r="A7" s="178"/>
      <c r="B7" s="179">
        <v>1</v>
      </c>
      <c r="C7" s="180" t="s">
        <v>244</v>
      </c>
      <c r="D7" s="181">
        <v>1</v>
      </c>
      <c r="E7" s="181"/>
      <c r="F7" s="718" t="s">
        <v>245</v>
      </c>
      <c r="G7" s="719"/>
      <c r="H7" s="720"/>
      <c r="I7" s="523"/>
      <c r="J7" s="523"/>
      <c r="K7" s="182"/>
      <c r="L7" s="721" t="s">
        <v>717</v>
      </c>
      <c r="M7" s="723" t="s">
        <v>838</v>
      </c>
      <c r="N7" s="726"/>
      <c r="O7" s="727"/>
      <c r="P7" s="728"/>
    </row>
    <row r="8" spans="1:21" ht="97.5" customHeight="1">
      <c r="A8" s="178"/>
      <c r="B8" s="183"/>
      <c r="C8" s="184" t="s">
        <v>246</v>
      </c>
      <c r="D8" s="497"/>
      <c r="E8" s="185" t="s">
        <v>247</v>
      </c>
      <c r="F8" s="729" t="s">
        <v>719</v>
      </c>
      <c r="G8" s="730"/>
      <c r="H8" s="731"/>
      <c r="I8" s="186"/>
      <c r="J8" s="186"/>
      <c r="K8" s="649" t="s">
        <v>248</v>
      </c>
      <c r="L8" s="722"/>
      <c r="M8" s="724"/>
      <c r="N8" s="732"/>
      <c r="O8" s="733"/>
      <c r="P8" s="734"/>
      <c r="Q8" s="749" t="s">
        <v>249</v>
      </c>
      <c r="R8" s="750"/>
      <c r="S8" s="750"/>
      <c r="T8" s="750"/>
      <c r="U8" s="750"/>
    </row>
    <row r="9" spans="1:21" ht="37.5" customHeight="1">
      <c r="A9" s="178"/>
      <c r="B9" s="183"/>
      <c r="C9" s="188"/>
      <c r="D9" s="497"/>
      <c r="E9" s="189" t="s">
        <v>250</v>
      </c>
      <c r="F9" s="751" t="s">
        <v>251</v>
      </c>
      <c r="G9" s="752"/>
      <c r="H9" s="753"/>
      <c r="I9" s="631"/>
      <c r="J9" s="631"/>
      <c r="K9" s="754" t="s">
        <v>715</v>
      </c>
      <c r="L9" s="190"/>
      <c r="M9" s="724"/>
      <c r="N9" s="756"/>
      <c r="O9" s="757"/>
      <c r="P9" s="758"/>
      <c r="Q9" s="706" t="s">
        <v>716</v>
      </c>
      <c r="R9" s="707"/>
      <c r="S9" s="707"/>
      <c r="T9" s="707"/>
      <c r="U9" s="707"/>
    </row>
    <row r="10" spans="1:21" ht="60" customHeight="1">
      <c r="A10" s="178"/>
      <c r="B10" s="183"/>
      <c r="C10" s="188"/>
      <c r="D10" s="185"/>
      <c r="E10" s="185"/>
      <c r="F10" s="762" t="s">
        <v>836</v>
      </c>
      <c r="G10" s="763"/>
      <c r="H10" s="764"/>
      <c r="I10" s="650"/>
      <c r="J10" s="650"/>
      <c r="K10" s="755"/>
      <c r="L10" s="190"/>
      <c r="M10" s="725"/>
      <c r="N10" s="759"/>
      <c r="O10" s="760"/>
      <c r="P10" s="761"/>
      <c r="Q10" s="708"/>
      <c r="R10" s="707"/>
      <c r="S10" s="707"/>
      <c r="T10" s="707"/>
      <c r="U10" s="707"/>
    </row>
    <row r="11" spans="1:21" ht="15" customHeight="1">
      <c r="A11" s="178"/>
      <c r="B11" s="183"/>
      <c r="C11" s="188"/>
      <c r="D11" s="497">
        <v>2</v>
      </c>
      <c r="E11" s="497"/>
      <c r="F11" s="765" t="s">
        <v>252</v>
      </c>
      <c r="G11" s="766"/>
      <c r="H11" s="767"/>
      <c r="I11" s="191"/>
      <c r="J11" s="191"/>
      <c r="K11" s="199"/>
      <c r="L11" s="768" t="s">
        <v>717</v>
      </c>
      <c r="M11" s="770" t="s">
        <v>837</v>
      </c>
      <c r="N11" s="772"/>
      <c r="O11" s="773"/>
      <c r="P11" s="774"/>
    </row>
    <row r="12" spans="1:21" ht="120" customHeight="1">
      <c r="A12" s="194"/>
      <c r="B12" s="195"/>
      <c r="C12" s="196"/>
      <c r="D12" s="197"/>
      <c r="E12" s="197"/>
      <c r="F12" s="776" t="s">
        <v>720</v>
      </c>
      <c r="G12" s="777"/>
      <c r="H12" s="778"/>
      <c r="I12" s="186"/>
      <c r="J12" s="191"/>
      <c r="K12" s="198" t="s">
        <v>253</v>
      </c>
      <c r="L12" s="769"/>
      <c r="M12" s="771"/>
      <c r="N12" s="775"/>
      <c r="O12" s="775"/>
      <c r="P12" s="771"/>
    </row>
    <row r="13" spans="1:21" ht="15" customHeight="1">
      <c r="A13" s="178"/>
      <c r="B13" s="183"/>
      <c r="C13" s="188"/>
      <c r="D13" s="497">
        <v>3</v>
      </c>
      <c r="E13" s="497"/>
      <c r="F13" s="765" t="s">
        <v>254</v>
      </c>
      <c r="G13" s="766"/>
      <c r="H13" s="767"/>
      <c r="I13" s="191"/>
      <c r="J13" s="191"/>
      <c r="K13" s="199"/>
      <c r="L13" s="779" t="s">
        <v>718</v>
      </c>
      <c r="M13" s="780" t="s">
        <v>837</v>
      </c>
      <c r="N13" s="783"/>
      <c r="O13" s="784"/>
      <c r="P13" s="785"/>
    </row>
    <row r="14" spans="1:21" ht="29.5" customHeight="1">
      <c r="A14" s="178"/>
      <c r="B14" s="183"/>
      <c r="C14" s="200"/>
      <c r="D14" s="497"/>
      <c r="E14" s="497" t="s">
        <v>255</v>
      </c>
      <c r="F14" s="786" t="s">
        <v>727</v>
      </c>
      <c r="G14" s="787"/>
      <c r="H14" s="788"/>
      <c r="I14" s="191"/>
      <c r="J14" s="191"/>
      <c r="K14" s="199"/>
      <c r="L14" s="779"/>
      <c r="M14" s="781"/>
      <c r="N14" s="783"/>
      <c r="O14" s="789"/>
      <c r="P14" s="790"/>
    </row>
    <row r="15" spans="1:21" ht="29.15" customHeight="1">
      <c r="A15" s="178"/>
      <c r="B15" s="183"/>
      <c r="C15" s="188"/>
      <c r="D15" s="497"/>
      <c r="E15" s="497"/>
      <c r="F15" s="792" t="s">
        <v>725</v>
      </c>
      <c r="G15" s="793"/>
      <c r="H15" s="794"/>
      <c r="I15" s="191"/>
      <c r="J15" s="191"/>
      <c r="K15" s="199"/>
      <c r="L15" s="190"/>
      <c r="M15" s="781"/>
      <c r="N15" s="791"/>
      <c r="O15" s="789"/>
      <c r="P15" s="790"/>
    </row>
    <row r="16" spans="1:21" ht="47.15" customHeight="1">
      <c r="A16" s="178"/>
      <c r="B16" s="183"/>
      <c r="C16" s="188"/>
      <c r="D16" s="497"/>
      <c r="E16" s="497"/>
      <c r="F16" s="795" t="s">
        <v>726</v>
      </c>
      <c r="G16" s="796"/>
      <c r="H16" s="797"/>
      <c r="I16" s="186"/>
      <c r="J16" s="186"/>
      <c r="K16" s="201"/>
      <c r="L16" s="190"/>
      <c r="M16" s="781"/>
      <c r="N16" s="202"/>
      <c r="O16" s="203"/>
      <c r="P16" s="204"/>
    </row>
    <row r="17" spans="1:16" ht="22.5" customHeight="1">
      <c r="A17" s="178"/>
      <c r="B17" s="183"/>
      <c r="C17" s="188"/>
      <c r="D17" s="497"/>
      <c r="E17" s="189" t="s">
        <v>250</v>
      </c>
      <c r="F17" s="798" t="s">
        <v>721</v>
      </c>
      <c r="G17" s="799"/>
      <c r="H17" s="800"/>
      <c r="I17" s="191"/>
      <c r="J17" s="191"/>
      <c r="K17" s="199"/>
      <c r="L17" s="205" t="s">
        <v>722</v>
      </c>
      <c r="M17" s="782"/>
      <c r="N17" s="801"/>
      <c r="O17" s="802"/>
      <c r="P17" s="803"/>
    </row>
    <row r="18" spans="1:16" ht="15" customHeight="1">
      <c r="A18" s="178"/>
      <c r="B18" s="183"/>
      <c r="C18" s="188"/>
      <c r="D18" s="496">
        <v>4</v>
      </c>
      <c r="E18" s="496"/>
      <c r="F18" s="804" t="s">
        <v>256</v>
      </c>
      <c r="G18" s="805"/>
      <c r="H18" s="806"/>
      <c r="I18" s="192"/>
      <c r="J18" s="192"/>
      <c r="K18" s="193"/>
      <c r="L18" s="768" t="s">
        <v>723</v>
      </c>
      <c r="M18" s="807" t="s">
        <v>837</v>
      </c>
      <c r="N18" s="810"/>
      <c r="O18" s="773"/>
      <c r="P18" s="774"/>
    </row>
    <row r="19" spans="1:16" ht="15" customHeight="1">
      <c r="A19" s="178"/>
      <c r="B19" s="183"/>
      <c r="C19" s="188"/>
      <c r="D19" s="497"/>
      <c r="E19" s="497" t="s">
        <v>257</v>
      </c>
      <c r="F19" s="749" t="s">
        <v>258</v>
      </c>
      <c r="G19" s="750"/>
      <c r="H19" s="813"/>
      <c r="I19" s="191"/>
      <c r="J19" s="191"/>
      <c r="K19" s="206"/>
      <c r="L19" s="779"/>
      <c r="M19" s="808"/>
      <c r="N19" s="811"/>
      <c r="O19" s="812"/>
      <c r="P19" s="724"/>
    </row>
    <row r="20" spans="1:16" ht="15" customHeight="1">
      <c r="A20" s="178"/>
      <c r="B20" s="183"/>
      <c r="C20" s="188"/>
      <c r="D20" s="207"/>
      <c r="E20" s="207"/>
      <c r="F20" s="494" t="s">
        <v>259</v>
      </c>
      <c r="G20" s="187" t="s">
        <v>260</v>
      </c>
      <c r="H20" s="531"/>
      <c r="I20" s="186"/>
      <c r="J20" s="186"/>
      <c r="K20" s="549"/>
      <c r="L20" s="190"/>
      <c r="M20" s="808"/>
      <c r="N20" s="208"/>
      <c r="O20" s="209"/>
      <c r="P20" s="210"/>
    </row>
    <row r="21" spans="1:16" ht="45" customHeight="1">
      <c r="A21" s="178"/>
      <c r="B21" s="183"/>
      <c r="C21" s="188"/>
      <c r="D21" s="497"/>
      <c r="E21" s="189" t="s">
        <v>250</v>
      </c>
      <c r="F21" s="814" t="s">
        <v>261</v>
      </c>
      <c r="G21" s="815"/>
      <c r="H21" s="813"/>
      <c r="I21" s="191"/>
      <c r="J21" s="191"/>
      <c r="K21" s="206"/>
      <c r="L21" s="492" t="s">
        <v>724</v>
      </c>
      <c r="M21" s="808"/>
      <c r="N21" s="756"/>
      <c r="O21" s="757"/>
      <c r="P21" s="758"/>
    </row>
    <row r="22" spans="1:16" ht="30" customHeight="1">
      <c r="A22" s="178"/>
      <c r="B22" s="183"/>
      <c r="C22" s="188"/>
      <c r="D22" s="497"/>
      <c r="E22" s="497"/>
      <c r="F22" s="819" t="s">
        <v>262</v>
      </c>
      <c r="G22" s="820"/>
      <c r="H22" s="821"/>
      <c r="I22" s="191"/>
      <c r="J22" s="191"/>
      <c r="K22" s="211"/>
      <c r="L22" s="190"/>
      <c r="M22" s="808"/>
      <c r="N22" s="816"/>
      <c r="O22" s="817"/>
      <c r="P22" s="818"/>
    </row>
    <row r="23" spans="1:16" ht="45" customHeight="1">
      <c r="A23" s="178"/>
      <c r="B23" s="183"/>
      <c r="C23" s="188"/>
      <c r="D23" s="497"/>
      <c r="E23" s="497"/>
      <c r="F23" s="822" t="s">
        <v>263</v>
      </c>
      <c r="G23" s="823"/>
      <c r="H23" s="824"/>
      <c r="I23" s="186"/>
      <c r="J23" s="186"/>
      <c r="K23" s="550"/>
      <c r="L23" s="190"/>
      <c r="M23" s="809"/>
      <c r="N23" s="759"/>
      <c r="O23" s="760"/>
      <c r="P23" s="761"/>
    </row>
    <row r="24" spans="1:16" ht="165" customHeight="1">
      <c r="A24" s="194"/>
      <c r="B24" s="195"/>
      <c r="C24" s="196"/>
      <c r="D24" s="212">
        <v>5</v>
      </c>
      <c r="E24" s="212"/>
      <c r="F24" s="825" t="s">
        <v>840</v>
      </c>
      <c r="G24" s="826"/>
      <c r="H24" s="827"/>
      <c r="I24" s="631"/>
      <c r="J24" s="631"/>
      <c r="K24" s="632"/>
      <c r="L24" s="633" t="s">
        <v>728</v>
      </c>
      <c r="M24" s="634" t="s">
        <v>839</v>
      </c>
      <c r="N24" s="828"/>
      <c r="O24" s="829"/>
      <c r="P24" s="830"/>
    </row>
    <row r="25" spans="1:16" ht="24" customHeight="1">
      <c r="A25" s="178"/>
      <c r="B25" s="183">
        <v>2</v>
      </c>
      <c r="C25" s="188" t="s">
        <v>264</v>
      </c>
      <c r="D25" s="497">
        <v>1</v>
      </c>
      <c r="E25" s="497" t="s">
        <v>265</v>
      </c>
      <c r="F25" s="831" t="s">
        <v>266</v>
      </c>
      <c r="G25" s="832"/>
      <c r="H25" s="833"/>
      <c r="I25" s="186"/>
      <c r="J25" s="186"/>
      <c r="K25" s="201"/>
      <c r="L25" s="635" t="s">
        <v>729</v>
      </c>
      <c r="M25" s="272" t="s">
        <v>730</v>
      </c>
      <c r="N25" s="732"/>
      <c r="O25" s="733"/>
      <c r="P25" s="734"/>
    </row>
    <row r="26" spans="1:16" ht="30" customHeight="1">
      <c r="A26" s="178"/>
      <c r="B26" s="183"/>
      <c r="C26" s="188"/>
      <c r="D26" s="497"/>
      <c r="E26" s="189" t="s">
        <v>250</v>
      </c>
      <c r="F26" s="834" t="s">
        <v>267</v>
      </c>
      <c r="G26" s="835"/>
      <c r="H26" s="836"/>
      <c r="I26" s="191"/>
      <c r="J26" s="191"/>
      <c r="K26" s="837" t="s">
        <v>268</v>
      </c>
      <c r="L26" s="215"/>
      <c r="M26" s="838" t="s">
        <v>839</v>
      </c>
      <c r="N26" s="816"/>
      <c r="O26" s="817"/>
      <c r="P26" s="818"/>
    </row>
    <row r="27" spans="1:16" ht="60" customHeight="1">
      <c r="A27" s="178"/>
      <c r="B27" s="183"/>
      <c r="C27" s="188"/>
      <c r="D27" s="497"/>
      <c r="E27" s="497"/>
      <c r="F27" s="819" t="s">
        <v>269</v>
      </c>
      <c r="G27" s="820"/>
      <c r="H27" s="821"/>
      <c r="I27" s="191"/>
      <c r="J27" s="191"/>
      <c r="K27" s="837"/>
      <c r="L27" s="215"/>
      <c r="M27" s="724"/>
      <c r="N27" s="811"/>
      <c r="O27" s="812"/>
      <c r="P27" s="724"/>
    </row>
    <row r="28" spans="1:16" ht="22.5" customHeight="1">
      <c r="A28" s="178"/>
      <c r="B28" s="183"/>
      <c r="C28" s="188"/>
      <c r="D28" s="497"/>
      <c r="E28" s="497"/>
      <c r="F28" s="822" t="s">
        <v>270</v>
      </c>
      <c r="G28" s="823"/>
      <c r="H28" s="824"/>
      <c r="I28" s="186"/>
      <c r="J28" s="186"/>
      <c r="K28" s="201"/>
      <c r="L28" s="636"/>
      <c r="M28" s="839"/>
      <c r="N28" s="840"/>
      <c r="O28" s="841"/>
      <c r="P28" s="839"/>
    </row>
    <row r="29" spans="1:16" ht="30" customHeight="1">
      <c r="A29" s="178"/>
      <c r="B29" s="183"/>
      <c r="C29" s="188"/>
      <c r="D29" s="497"/>
      <c r="E29" s="189" t="s">
        <v>271</v>
      </c>
      <c r="F29" s="834" t="s">
        <v>272</v>
      </c>
      <c r="G29" s="835"/>
      <c r="H29" s="836"/>
      <c r="I29" s="191"/>
      <c r="J29" s="191"/>
      <c r="K29" s="199"/>
      <c r="L29" s="215"/>
      <c r="M29" s="272" t="s">
        <v>730</v>
      </c>
      <c r="N29" s="783"/>
      <c r="O29" s="789"/>
      <c r="P29" s="790"/>
    </row>
    <row r="30" spans="1:16" ht="15" customHeight="1">
      <c r="A30" s="178"/>
      <c r="B30" s="183"/>
      <c r="C30" s="188"/>
      <c r="D30" s="497"/>
      <c r="E30" s="497"/>
      <c r="F30" s="819" t="s">
        <v>273</v>
      </c>
      <c r="G30" s="820"/>
      <c r="H30" s="821"/>
      <c r="I30" s="191"/>
      <c r="J30" s="191"/>
      <c r="K30" s="199"/>
      <c r="L30" s="218"/>
      <c r="M30" s="214"/>
      <c r="N30" s="219"/>
      <c r="O30" s="169"/>
      <c r="P30" s="217"/>
    </row>
    <row r="31" spans="1:16" ht="27" customHeight="1">
      <c r="A31" s="178"/>
      <c r="B31" s="183"/>
      <c r="C31" s="188"/>
      <c r="D31" s="497"/>
      <c r="E31" s="497"/>
      <c r="F31" s="853" t="s">
        <v>274</v>
      </c>
      <c r="G31" s="854"/>
      <c r="H31" s="855"/>
      <c r="I31" s="191"/>
      <c r="J31" s="191"/>
      <c r="K31" s="199"/>
      <c r="L31" s="218"/>
      <c r="M31" s="214"/>
      <c r="N31" s="219"/>
      <c r="O31" s="169"/>
      <c r="P31" s="217"/>
    </row>
    <row r="32" spans="1:16" ht="15" customHeight="1">
      <c r="A32" s="178"/>
      <c r="B32" s="183"/>
      <c r="C32" s="188"/>
      <c r="D32" s="497"/>
      <c r="E32" s="497"/>
      <c r="F32" s="856" t="s">
        <v>275</v>
      </c>
      <c r="G32" s="857"/>
      <c r="H32" s="858"/>
      <c r="I32" s="191"/>
      <c r="J32" s="191"/>
      <c r="K32" s="199"/>
      <c r="L32" s="218"/>
      <c r="M32" s="214"/>
      <c r="N32" s="219"/>
      <c r="O32" s="169"/>
      <c r="P32" s="217"/>
    </row>
    <row r="33" spans="1:16" ht="37.5" customHeight="1">
      <c r="A33" s="178"/>
      <c r="B33" s="183"/>
      <c r="C33" s="188"/>
      <c r="D33" s="497"/>
      <c r="E33" s="497"/>
      <c r="F33" s="853" t="s">
        <v>841</v>
      </c>
      <c r="G33" s="854"/>
      <c r="H33" s="855"/>
      <c r="I33" s="191"/>
      <c r="J33" s="191"/>
      <c r="K33" s="199"/>
      <c r="L33" s="218"/>
      <c r="M33" s="214"/>
      <c r="N33" s="219"/>
      <c r="O33" s="169"/>
      <c r="P33" s="217"/>
    </row>
    <row r="34" spans="1:16" ht="15" customHeight="1">
      <c r="A34" s="178"/>
      <c r="B34" s="183"/>
      <c r="C34" s="188"/>
      <c r="D34" s="497"/>
      <c r="E34" s="497"/>
      <c r="F34" s="495" t="s">
        <v>276</v>
      </c>
      <c r="G34" s="842" t="s">
        <v>277</v>
      </c>
      <c r="H34" s="843"/>
      <c r="I34" s="191"/>
      <c r="J34" s="191"/>
      <c r="K34" s="199"/>
      <c r="L34" s="218"/>
      <c r="M34" s="214"/>
      <c r="N34" s="219"/>
      <c r="O34" s="169"/>
      <c r="P34" s="217"/>
    </row>
    <row r="35" spans="1:16" ht="15.75" customHeight="1">
      <c r="A35" s="178"/>
      <c r="B35" s="183"/>
      <c r="C35" s="188"/>
      <c r="D35" s="497"/>
      <c r="E35" s="497"/>
      <c r="F35" s="495" t="s">
        <v>278</v>
      </c>
      <c r="G35" s="842" t="s">
        <v>277</v>
      </c>
      <c r="H35" s="843"/>
      <c r="I35" s="191"/>
      <c r="J35" s="191"/>
      <c r="K35" s="199"/>
      <c r="L35" s="218"/>
      <c r="M35" s="214"/>
      <c r="N35" s="219"/>
      <c r="O35" s="169"/>
      <c r="P35" s="217"/>
    </row>
    <row r="36" spans="1:16" ht="15" customHeight="1">
      <c r="A36" s="178"/>
      <c r="B36" s="183"/>
      <c r="C36" s="188"/>
      <c r="D36" s="497"/>
      <c r="E36" s="497"/>
      <c r="F36" s="495" t="s">
        <v>279</v>
      </c>
      <c r="G36" s="842" t="s">
        <v>277</v>
      </c>
      <c r="H36" s="843"/>
      <c r="I36" s="191"/>
      <c r="J36" s="191"/>
      <c r="K36" s="199"/>
      <c r="L36" s="218"/>
      <c r="M36" s="214"/>
      <c r="N36" s="219"/>
      <c r="O36" s="169"/>
      <c r="P36" s="217"/>
    </row>
    <row r="37" spans="1:16" ht="30" customHeight="1" thickBot="1">
      <c r="A37" s="510"/>
      <c r="B37" s="506"/>
      <c r="C37" s="511"/>
      <c r="D37" s="512"/>
      <c r="E37" s="512"/>
      <c r="F37" s="844" t="s">
        <v>280</v>
      </c>
      <c r="G37" s="845"/>
      <c r="H37" s="846"/>
      <c r="I37" s="513"/>
      <c r="J37" s="513"/>
      <c r="K37" s="514"/>
      <c r="L37" s="515"/>
      <c r="M37" s="223"/>
      <c r="N37" s="224"/>
      <c r="O37" s="225"/>
      <c r="P37" s="226"/>
    </row>
    <row r="38" spans="1:16" ht="106.5" customHeight="1">
      <c r="A38" s="660"/>
      <c r="B38" s="847" t="s">
        <v>861</v>
      </c>
      <c r="C38" s="847"/>
      <c r="D38" s="847"/>
      <c r="E38" s="847"/>
      <c r="F38" s="847"/>
      <c r="G38" s="847"/>
      <c r="H38" s="847"/>
      <c r="I38" s="847"/>
      <c r="J38" s="847"/>
      <c r="K38" s="847"/>
      <c r="L38" s="847"/>
      <c r="M38" s="848"/>
      <c r="N38" s="848"/>
      <c r="O38" s="848"/>
      <c r="P38" s="849"/>
    </row>
    <row r="39" spans="1:16" ht="15" customHeight="1">
      <c r="A39" s="850" t="s">
        <v>281</v>
      </c>
      <c r="B39" s="851"/>
      <c r="C39" s="851"/>
      <c r="D39" s="851"/>
      <c r="E39" s="851"/>
      <c r="F39" s="851"/>
      <c r="G39" s="851"/>
      <c r="H39" s="851"/>
      <c r="I39" s="851"/>
      <c r="J39" s="851"/>
      <c r="K39" s="851"/>
      <c r="L39" s="852"/>
      <c r="M39" s="227"/>
      <c r="N39" s="227"/>
      <c r="O39" s="227"/>
      <c r="P39" s="227"/>
    </row>
    <row r="40" spans="1:16" ht="97.5" customHeight="1">
      <c r="A40" s="178"/>
      <c r="B40" s="179">
        <v>1</v>
      </c>
      <c r="C40" s="228" t="s">
        <v>282</v>
      </c>
      <c r="D40" s="181">
        <v>1</v>
      </c>
      <c r="E40" s="181" t="s">
        <v>265</v>
      </c>
      <c r="F40" s="867" t="s">
        <v>283</v>
      </c>
      <c r="G40" s="868"/>
      <c r="H40" s="869"/>
      <c r="I40" s="366"/>
      <c r="J40" s="366"/>
      <c r="K40" s="503"/>
      <c r="L40" s="532" t="s">
        <v>876</v>
      </c>
      <c r="M40" s="229" t="s">
        <v>284</v>
      </c>
      <c r="N40" s="867"/>
      <c r="O40" s="870"/>
      <c r="P40" s="871"/>
    </row>
    <row r="41" spans="1:16" ht="30" customHeight="1">
      <c r="A41" s="178"/>
      <c r="B41" s="183"/>
      <c r="C41" s="188"/>
      <c r="D41" s="207"/>
      <c r="E41" s="230" t="s">
        <v>250</v>
      </c>
      <c r="F41" s="814" t="s">
        <v>285</v>
      </c>
      <c r="G41" s="815"/>
      <c r="H41" s="872"/>
      <c r="I41" s="191"/>
      <c r="J41" s="191"/>
      <c r="K41" s="551"/>
      <c r="L41" s="492" t="s">
        <v>731</v>
      </c>
      <c r="M41" s="873" t="s">
        <v>286</v>
      </c>
      <c r="N41" s="816"/>
      <c r="O41" s="817"/>
      <c r="P41" s="818"/>
    </row>
    <row r="42" spans="1:16" ht="30" customHeight="1">
      <c r="A42" s="178"/>
      <c r="B42" s="183"/>
      <c r="C42" s="188"/>
      <c r="D42" s="207"/>
      <c r="E42" s="232"/>
      <c r="F42" s="819" t="s">
        <v>287</v>
      </c>
      <c r="G42" s="820"/>
      <c r="H42" s="821"/>
      <c r="I42" s="233"/>
      <c r="J42" s="233"/>
      <c r="K42" s="524"/>
      <c r="L42" s="218"/>
      <c r="M42" s="808"/>
      <c r="N42" s="811"/>
      <c r="O42" s="812"/>
      <c r="P42" s="724"/>
    </row>
    <row r="43" spans="1:16" s="240" customFormat="1" ht="30" customHeight="1">
      <c r="A43" s="234"/>
      <c r="B43" s="235"/>
      <c r="C43" s="236"/>
      <c r="D43" s="237"/>
      <c r="E43" s="237"/>
      <c r="F43" s="875" t="s">
        <v>288</v>
      </c>
      <c r="G43" s="876"/>
      <c r="H43" s="877"/>
      <c r="I43" s="552"/>
      <c r="J43" s="552"/>
      <c r="K43" s="553"/>
      <c r="L43" s="239"/>
      <c r="M43" s="874"/>
      <c r="N43" s="840"/>
      <c r="O43" s="841"/>
      <c r="P43" s="839"/>
    </row>
    <row r="44" spans="1:16" s="240" customFormat="1" ht="45" customHeight="1">
      <c r="A44" s="234"/>
      <c r="B44" s="235"/>
      <c r="C44" s="236"/>
      <c r="D44" s="237"/>
      <c r="E44" s="241" t="s">
        <v>271</v>
      </c>
      <c r="F44" s="859" t="s">
        <v>289</v>
      </c>
      <c r="G44" s="860"/>
      <c r="H44" s="861"/>
      <c r="I44" s="191"/>
      <c r="J44" s="191"/>
      <c r="K44" s="238"/>
      <c r="L44" s="492" t="s">
        <v>732</v>
      </c>
      <c r="M44" s="242" t="s">
        <v>290</v>
      </c>
      <c r="N44" s="816"/>
      <c r="O44" s="862"/>
      <c r="P44" s="863"/>
    </row>
    <row r="45" spans="1:16" ht="15" customHeight="1">
      <c r="A45" s="178"/>
      <c r="B45" s="183"/>
      <c r="C45" s="188"/>
      <c r="D45" s="496">
        <v>2</v>
      </c>
      <c r="E45" s="496"/>
      <c r="F45" s="804" t="s">
        <v>291</v>
      </c>
      <c r="G45" s="805"/>
      <c r="H45" s="806"/>
      <c r="I45" s="192"/>
      <c r="J45" s="192"/>
      <c r="K45" s="193"/>
      <c r="L45" s="864" t="s">
        <v>733</v>
      </c>
      <c r="M45" s="866" t="s">
        <v>286</v>
      </c>
      <c r="N45" s="810"/>
      <c r="O45" s="773"/>
      <c r="P45" s="774"/>
    </row>
    <row r="46" spans="1:16" ht="45" customHeight="1">
      <c r="A46" s="178"/>
      <c r="B46" s="183"/>
      <c r="C46" s="188"/>
      <c r="D46" s="497"/>
      <c r="E46" s="497" t="s">
        <v>257</v>
      </c>
      <c r="F46" s="749" t="s">
        <v>292</v>
      </c>
      <c r="G46" s="750"/>
      <c r="H46" s="813"/>
      <c r="I46" s="191"/>
      <c r="J46" s="191"/>
      <c r="K46" s="199"/>
      <c r="L46" s="865"/>
      <c r="M46" s="724"/>
      <c r="N46" s="811"/>
      <c r="O46" s="812"/>
      <c r="P46" s="724"/>
    </row>
    <row r="47" spans="1:16" ht="52.5" customHeight="1">
      <c r="A47" s="178"/>
      <c r="B47" s="183"/>
      <c r="C47" s="188"/>
      <c r="D47" s="497"/>
      <c r="E47" s="497"/>
      <c r="F47" s="822" t="s">
        <v>293</v>
      </c>
      <c r="G47" s="823"/>
      <c r="H47" s="824"/>
      <c r="I47" s="191"/>
      <c r="J47" s="191"/>
      <c r="K47" s="199"/>
      <c r="L47" s="218"/>
      <c r="M47" s="243"/>
      <c r="N47" s="840"/>
      <c r="O47" s="841"/>
      <c r="P47" s="839"/>
    </row>
    <row r="48" spans="1:16" ht="15" customHeight="1">
      <c r="A48" s="178"/>
      <c r="B48" s="183"/>
      <c r="C48" s="188"/>
      <c r="D48" s="497"/>
      <c r="E48" s="189"/>
      <c r="F48" s="892" t="s">
        <v>294</v>
      </c>
      <c r="G48" s="893"/>
      <c r="H48" s="894"/>
      <c r="I48" s="498"/>
      <c r="J48" s="498"/>
      <c r="K48" s="216"/>
      <c r="L48" s="895" t="s">
        <v>734</v>
      </c>
      <c r="M48" s="897" t="s">
        <v>286</v>
      </c>
      <c r="N48" s="816"/>
      <c r="O48" s="817"/>
      <c r="P48" s="818"/>
    </row>
    <row r="49" spans="1:18" ht="30" customHeight="1">
      <c r="A49" s="178"/>
      <c r="B49" s="183"/>
      <c r="C49" s="188"/>
      <c r="D49" s="497"/>
      <c r="E49" s="497" t="s">
        <v>250</v>
      </c>
      <c r="F49" s="729" t="s">
        <v>295</v>
      </c>
      <c r="G49" s="730"/>
      <c r="H49" s="731"/>
      <c r="I49" s="191"/>
      <c r="J49" s="191"/>
      <c r="K49" s="199"/>
      <c r="L49" s="896"/>
      <c r="M49" s="839"/>
      <c r="N49" s="840"/>
      <c r="O49" s="841"/>
      <c r="P49" s="839"/>
    </row>
    <row r="50" spans="1:18" ht="45" customHeight="1">
      <c r="A50" s="194"/>
      <c r="B50" s="244"/>
      <c r="C50" s="245"/>
      <c r="D50" s="212">
        <v>3</v>
      </c>
      <c r="E50" s="212"/>
      <c r="F50" s="878" t="s">
        <v>825</v>
      </c>
      <c r="G50" s="879"/>
      <c r="H50" s="880"/>
      <c r="I50" s="637"/>
      <c r="J50" s="637"/>
      <c r="K50" s="638"/>
      <c r="L50" s="639" t="s">
        <v>824</v>
      </c>
      <c r="M50" s="246" t="s">
        <v>286</v>
      </c>
      <c r="N50" s="828"/>
      <c r="O50" s="829"/>
      <c r="P50" s="830"/>
    </row>
    <row r="51" spans="1:18">
      <c r="A51" s="178"/>
      <c r="C51" s="247"/>
      <c r="L51" s="248"/>
      <c r="N51" s="169"/>
      <c r="O51" s="169"/>
      <c r="P51" s="169"/>
    </row>
    <row r="52" spans="1:18" ht="15" customHeight="1">
      <c r="A52" s="881" t="s">
        <v>296</v>
      </c>
      <c r="B52" s="882"/>
      <c r="C52" s="882"/>
      <c r="D52" s="882"/>
      <c r="E52" s="882"/>
      <c r="F52" s="882"/>
      <c r="G52" s="882"/>
      <c r="H52" s="882"/>
      <c r="I52" s="882"/>
      <c r="J52" s="882"/>
      <c r="K52" s="882"/>
      <c r="L52" s="883"/>
      <c r="M52" s="227"/>
      <c r="N52" s="227"/>
      <c r="O52" s="227"/>
      <c r="P52" s="227"/>
    </row>
    <row r="53" spans="1:18" ht="61" customHeight="1">
      <c r="A53" s="178"/>
      <c r="B53" s="179">
        <v>1</v>
      </c>
      <c r="C53" s="228" t="s">
        <v>297</v>
      </c>
      <c r="D53" s="181">
        <v>1</v>
      </c>
      <c r="E53" s="181" t="s">
        <v>257</v>
      </c>
      <c r="F53" s="884" t="s">
        <v>842</v>
      </c>
      <c r="G53" s="885"/>
      <c r="H53" s="886"/>
      <c r="I53" s="523"/>
      <c r="J53" s="523"/>
      <c r="K53" s="182"/>
      <c r="L53" s="530" t="s">
        <v>776</v>
      </c>
      <c r="M53" s="249" t="s">
        <v>298</v>
      </c>
      <c r="N53" s="726"/>
      <c r="O53" s="887"/>
      <c r="P53" s="888"/>
    </row>
    <row r="54" spans="1:18" ht="30" customHeight="1">
      <c r="A54" s="178"/>
      <c r="B54" s="183"/>
      <c r="C54" s="188"/>
      <c r="D54" s="497"/>
      <c r="E54" s="497"/>
      <c r="F54" s="889" t="s">
        <v>299</v>
      </c>
      <c r="G54" s="890"/>
      <c r="H54" s="891"/>
      <c r="I54" s="250"/>
      <c r="J54" s="214"/>
      <c r="K54" s="191"/>
      <c r="L54" s="218"/>
      <c r="M54" s="214"/>
      <c r="N54" s="219"/>
      <c r="O54" s="169"/>
      <c r="P54" s="217"/>
      <c r="Q54" s="251"/>
      <c r="R54" s="251"/>
    </row>
    <row r="55" spans="1:18" ht="15" customHeight="1">
      <c r="A55" s="178"/>
      <c r="B55" s="183"/>
      <c r="C55" s="188"/>
      <c r="D55" s="497"/>
      <c r="E55" s="252"/>
      <c r="F55" s="900" t="s">
        <v>300</v>
      </c>
      <c r="G55" s="901"/>
      <c r="H55" s="518" t="s">
        <v>301</v>
      </c>
      <c r="I55" s="206"/>
      <c r="J55" s="214"/>
      <c r="K55" s="191"/>
      <c r="L55" s="218"/>
      <c r="M55" s="214"/>
      <c r="N55" s="219"/>
      <c r="O55" s="169"/>
      <c r="P55" s="217"/>
      <c r="Q55" s="251"/>
      <c r="R55" s="251"/>
    </row>
    <row r="56" spans="1:18" ht="11.25" customHeight="1">
      <c r="A56" s="178"/>
      <c r="B56" s="183"/>
      <c r="C56" s="188"/>
      <c r="D56" s="497"/>
      <c r="E56" s="252"/>
      <c r="F56" s="902" t="s">
        <v>302</v>
      </c>
      <c r="G56" s="903"/>
      <c r="H56" s="253"/>
      <c r="I56" s="206"/>
      <c r="J56" s="214"/>
      <c r="K56" s="191"/>
      <c r="L56" s="218"/>
      <c r="M56" s="214"/>
      <c r="N56" s="219"/>
      <c r="O56" s="169"/>
      <c r="P56" s="217"/>
    </row>
    <row r="57" spans="1:18" ht="11.5" customHeight="1">
      <c r="A57" s="178"/>
      <c r="B57" s="183"/>
      <c r="C57" s="188"/>
      <c r="D57" s="497"/>
      <c r="E57" s="252"/>
      <c r="F57" s="898" t="s">
        <v>303</v>
      </c>
      <c r="G57" s="899"/>
      <c r="H57" s="254"/>
      <c r="I57" s="206"/>
      <c r="J57" s="214"/>
      <c r="K57" s="191"/>
      <c r="L57" s="218"/>
      <c r="M57" s="214"/>
      <c r="N57" s="219"/>
      <c r="O57" s="169"/>
      <c r="P57" s="217"/>
    </row>
    <row r="58" spans="1:18" ht="11.5" customHeight="1">
      <c r="A58" s="178"/>
      <c r="B58" s="183"/>
      <c r="C58" s="188"/>
      <c r="D58" s="497"/>
      <c r="E58" s="252"/>
      <c r="F58" s="898" t="s">
        <v>304</v>
      </c>
      <c r="G58" s="899"/>
      <c r="H58" s="254"/>
      <c r="I58" s="206"/>
      <c r="J58" s="214"/>
      <c r="K58" s="191"/>
      <c r="L58" s="218"/>
      <c r="M58" s="214"/>
      <c r="N58" s="219"/>
      <c r="O58" s="169"/>
      <c r="P58" s="217"/>
    </row>
    <row r="59" spans="1:18" ht="11.5" customHeight="1">
      <c r="A59" s="178"/>
      <c r="B59" s="183"/>
      <c r="C59" s="188"/>
      <c r="D59" s="497"/>
      <c r="E59" s="252"/>
      <c r="F59" s="898" t="s">
        <v>305</v>
      </c>
      <c r="G59" s="899"/>
      <c r="H59" s="254"/>
      <c r="I59" s="206"/>
      <c r="J59" s="214"/>
      <c r="K59" s="191"/>
      <c r="L59" s="218"/>
      <c r="M59" s="214"/>
      <c r="N59" s="219"/>
      <c r="O59" s="169"/>
      <c r="P59" s="217"/>
    </row>
    <row r="60" spans="1:18" ht="11.5" customHeight="1">
      <c r="A60" s="178"/>
      <c r="B60" s="183"/>
      <c r="C60" s="188"/>
      <c r="D60" s="497"/>
      <c r="E60" s="252"/>
      <c r="F60" s="898" t="s">
        <v>306</v>
      </c>
      <c r="G60" s="899"/>
      <c r="H60" s="254"/>
      <c r="I60" s="206"/>
      <c r="J60" s="214"/>
      <c r="K60" s="191"/>
      <c r="L60" s="218"/>
      <c r="M60" s="214"/>
      <c r="N60" s="219"/>
      <c r="O60" s="169"/>
      <c r="P60" s="217"/>
    </row>
    <row r="61" spans="1:18" ht="11.5" customHeight="1">
      <c r="A61" s="178"/>
      <c r="B61" s="183"/>
      <c r="C61" s="188"/>
      <c r="D61" s="497"/>
      <c r="E61" s="252"/>
      <c r="F61" s="898" t="s">
        <v>307</v>
      </c>
      <c r="G61" s="899"/>
      <c r="H61" s="254"/>
      <c r="I61" s="206"/>
      <c r="J61" s="214"/>
      <c r="K61" s="191"/>
      <c r="L61" s="218"/>
      <c r="M61" s="214"/>
      <c r="N61" s="219"/>
      <c r="O61" s="169"/>
      <c r="P61" s="217"/>
    </row>
    <row r="62" spans="1:18" ht="11.5" customHeight="1">
      <c r="A62" s="178"/>
      <c r="B62" s="183"/>
      <c r="C62" s="188"/>
      <c r="D62" s="497"/>
      <c r="E62" s="252"/>
      <c r="F62" s="898" t="s">
        <v>308</v>
      </c>
      <c r="G62" s="899"/>
      <c r="H62" s="254"/>
      <c r="I62" s="206"/>
      <c r="J62" s="214"/>
      <c r="K62" s="191"/>
      <c r="L62" s="218"/>
      <c r="M62" s="214"/>
      <c r="N62" s="219"/>
      <c r="O62" s="169"/>
      <c r="P62" s="217"/>
    </row>
    <row r="63" spans="1:18" ht="11.5" customHeight="1">
      <c r="A63" s="178"/>
      <c r="B63" s="183"/>
      <c r="C63" s="188"/>
      <c r="D63" s="497"/>
      <c r="E63" s="252"/>
      <c r="F63" s="898" t="s">
        <v>309</v>
      </c>
      <c r="G63" s="899"/>
      <c r="H63" s="254"/>
      <c r="I63" s="206"/>
      <c r="J63" s="214"/>
      <c r="K63" s="191"/>
      <c r="L63" s="218"/>
      <c r="M63" s="214"/>
      <c r="N63" s="219"/>
      <c r="O63" s="169"/>
      <c r="P63" s="217"/>
    </row>
    <row r="64" spans="1:18" ht="11.5" customHeight="1">
      <c r="A64" s="178"/>
      <c r="B64" s="183"/>
      <c r="C64" s="188"/>
      <c r="D64" s="497"/>
      <c r="E64" s="252"/>
      <c r="F64" s="898" t="s">
        <v>310</v>
      </c>
      <c r="G64" s="899"/>
      <c r="H64" s="254"/>
      <c r="I64" s="206"/>
      <c r="J64" s="214"/>
      <c r="K64" s="191"/>
      <c r="L64" s="218"/>
      <c r="M64" s="214"/>
      <c r="N64" s="219"/>
      <c r="O64" s="169"/>
      <c r="P64" s="217"/>
    </row>
    <row r="65" spans="1:17" ht="11.5" customHeight="1">
      <c r="A65" s="178"/>
      <c r="B65" s="183"/>
      <c r="C65" s="188"/>
      <c r="D65" s="497"/>
      <c r="E65" s="252"/>
      <c r="F65" s="898" t="s">
        <v>311</v>
      </c>
      <c r="G65" s="899"/>
      <c r="H65" s="254"/>
      <c r="I65" s="206"/>
      <c r="J65" s="214"/>
      <c r="K65" s="191"/>
      <c r="L65" s="218"/>
      <c r="M65" s="214"/>
      <c r="N65" s="219"/>
      <c r="O65" s="169"/>
      <c r="P65" s="217"/>
    </row>
    <row r="66" spans="1:17" ht="11.5" customHeight="1">
      <c r="A66" s="178"/>
      <c r="B66" s="183"/>
      <c r="C66" s="188"/>
      <c r="D66" s="497"/>
      <c r="E66" s="252"/>
      <c r="F66" s="898" t="s">
        <v>312</v>
      </c>
      <c r="G66" s="899"/>
      <c r="H66" s="231"/>
      <c r="I66" s="199"/>
      <c r="J66" s="214"/>
      <c r="K66" s="191"/>
      <c r="L66" s="218"/>
      <c r="M66" s="214"/>
      <c r="N66" s="219"/>
      <c r="O66" s="169"/>
      <c r="P66" s="217"/>
    </row>
    <row r="67" spans="1:17" ht="11.5" customHeight="1">
      <c r="A67" s="178"/>
      <c r="B67" s="183"/>
      <c r="C67" s="188"/>
      <c r="D67" s="497"/>
      <c r="E67" s="252"/>
      <c r="F67" s="898" t="s">
        <v>735</v>
      </c>
      <c r="G67" s="899"/>
      <c r="H67" s="254"/>
      <c r="I67" s="199"/>
      <c r="J67" s="214"/>
      <c r="K67" s="191"/>
      <c r="L67" s="218"/>
      <c r="M67" s="214"/>
      <c r="N67" s="169"/>
      <c r="O67" s="169"/>
      <c r="P67" s="217"/>
    </row>
    <row r="68" spans="1:17" ht="37.5" customHeight="1">
      <c r="A68" s="178"/>
      <c r="B68" s="183"/>
      <c r="C68" s="188"/>
      <c r="D68" s="497"/>
      <c r="E68" s="252"/>
      <c r="F68" s="923" t="s">
        <v>313</v>
      </c>
      <c r="G68" s="924"/>
      <c r="H68" s="255"/>
      <c r="I68" s="214"/>
      <c r="J68" s="191"/>
      <c r="K68" s="191"/>
      <c r="L68" s="218"/>
      <c r="M68" s="214"/>
      <c r="N68" s="187"/>
      <c r="O68" s="256"/>
      <c r="P68" s="257"/>
      <c r="Q68" s="251"/>
    </row>
    <row r="69" spans="1:17" ht="22.5" customHeight="1">
      <c r="A69" s="178"/>
      <c r="B69" s="183"/>
      <c r="C69" s="188"/>
      <c r="D69" s="497"/>
      <c r="E69" s="252"/>
      <c r="F69" s="925" t="s">
        <v>314</v>
      </c>
      <c r="G69" s="926"/>
      <c r="H69" s="927"/>
      <c r="I69" s="258"/>
      <c r="J69" s="214"/>
      <c r="K69" s="191"/>
      <c r="L69" s="218"/>
      <c r="M69" s="214"/>
      <c r="N69" s="219"/>
      <c r="O69" s="169"/>
      <c r="P69" s="217"/>
    </row>
    <row r="70" spans="1:17" ht="30" customHeight="1">
      <c r="A70" s="178"/>
      <c r="B70" s="195"/>
      <c r="C70" s="196"/>
      <c r="D70" s="197"/>
      <c r="E70" s="640"/>
      <c r="F70" s="928"/>
      <c r="G70" s="929"/>
      <c r="H70" s="930"/>
      <c r="I70" s="641"/>
      <c r="J70" s="223"/>
      <c r="K70" s="521"/>
      <c r="L70" s="222"/>
      <c r="M70" s="223"/>
      <c r="N70" s="224"/>
      <c r="O70" s="225"/>
      <c r="P70" s="226"/>
    </row>
    <row r="71" spans="1:17" ht="39.65" customHeight="1">
      <c r="A71" s="259"/>
      <c r="B71" s="183">
        <v>2</v>
      </c>
      <c r="C71" s="188" t="s">
        <v>315</v>
      </c>
      <c r="D71" s="497">
        <v>1</v>
      </c>
      <c r="E71" s="497"/>
      <c r="F71" s="749" t="s">
        <v>316</v>
      </c>
      <c r="G71" s="750"/>
      <c r="H71" s="813"/>
      <c r="I71" s="191"/>
      <c r="J71" s="191"/>
      <c r="K71" s="199"/>
      <c r="L71" s="779" t="s">
        <v>736</v>
      </c>
      <c r="M71" s="217" t="s">
        <v>317</v>
      </c>
      <c r="N71" s="783"/>
      <c r="O71" s="789"/>
      <c r="P71" s="790"/>
    </row>
    <row r="72" spans="1:17" ht="37.5" customHeight="1">
      <c r="A72" s="259"/>
      <c r="B72" s="183"/>
      <c r="C72" s="188"/>
      <c r="D72" s="497"/>
      <c r="E72" s="497"/>
      <c r="F72" s="819" t="s">
        <v>318</v>
      </c>
      <c r="G72" s="820"/>
      <c r="H72" s="821"/>
      <c r="I72" s="191"/>
      <c r="J72" s="191"/>
      <c r="K72" s="199"/>
      <c r="L72" s="931"/>
      <c r="M72" s="214"/>
      <c r="N72" s="706"/>
      <c r="O72" s="932"/>
      <c r="P72" s="933"/>
    </row>
    <row r="73" spans="1:17" ht="37.5" customHeight="1">
      <c r="A73" s="259"/>
      <c r="B73" s="195"/>
      <c r="C73" s="196"/>
      <c r="D73" s="197"/>
      <c r="E73" s="197"/>
      <c r="F73" s="904" t="s">
        <v>319</v>
      </c>
      <c r="G73" s="905"/>
      <c r="H73" s="906"/>
      <c r="I73" s="521"/>
      <c r="J73" s="521"/>
      <c r="K73" s="264"/>
      <c r="L73" s="222"/>
      <c r="M73" s="223"/>
      <c r="N73" s="224"/>
      <c r="O73" s="225"/>
      <c r="P73" s="226"/>
    </row>
    <row r="74" spans="1:17" ht="51.75" customHeight="1">
      <c r="A74" s="265"/>
      <c r="B74" s="266">
        <v>3</v>
      </c>
      <c r="C74" s="267" t="s">
        <v>320</v>
      </c>
      <c r="D74" s="268">
        <v>1</v>
      </c>
      <c r="E74" s="268"/>
      <c r="F74" s="907" t="s">
        <v>321</v>
      </c>
      <c r="G74" s="908"/>
      <c r="H74" s="909"/>
      <c r="I74" s="493"/>
      <c r="J74" s="493"/>
      <c r="K74" s="269"/>
      <c r="L74" s="270" t="s">
        <v>737</v>
      </c>
      <c r="M74" s="271" t="s">
        <v>322</v>
      </c>
      <c r="N74" s="910"/>
      <c r="O74" s="911"/>
      <c r="P74" s="912"/>
    </row>
    <row r="75" spans="1:17" ht="37.5" customHeight="1">
      <c r="A75" s="259"/>
      <c r="B75" s="183">
        <v>4</v>
      </c>
      <c r="C75" s="188" t="s">
        <v>323</v>
      </c>
      <c r="D75" s="502">
        <v>1</v>
      </c>
      <c r="E75" s="502"/>
      <c r="F75" s="913" t="s">
        <v>324</v>
      </c>
      <c r="G75" s="914"/>
      <c r="H75" s="915"/>
      <c r="I75" s="366"/>
      <c r="J75" s="366"/>
      <c r="K75" s="503"/>
      <c r="L75" s="559" t="s">
        <v>777</v>
      </c>
      <c r="M75" s="229" t="s">
        <v>325</v>
      </c>
      <c r="N75" s="916"/>
      <c r="O75" s="870"/>
      <c r="P75" s="871"/>
    </row>
    <row r="76" spans="1:17" ht="45" customHeight="1">
      <c r="A76" s="259"/>
      <c r="B76" s="195"/>
      <c r="C76" s="196"/>
      <c r="D76" s="197">
        <v>2</v>
      </c>
      <c r="E76" s="197"/>
      <c r="F76" s="917" t="s">
        <v>326</v>
      </c>
      <c r="G76" s="918"/>
      <c r="H76" s="919"/>
      <c r="I76" s="521"/>
      <c r="J76" s="521"/>
      <c r="K76" s="264"/>
      <c r="L76" s="560" t="s">
        <v>778</v>
      </c>
      <c r="M76" s="350" t="s">
        <v>327</v>
      </c>
      <c r="N76" s="920"/>
      <c r="O76" s="921"/>
      <c r="P76" s="922"/>
    </row>
    <row r="77" spans="1:17" ht="44">
      <c r="A77" s="259"/>
      <c r="B77" s="179">
        <v>5</v>
      </c>
      <c r="C77" s="228" t="s">
        <v>328</v>
      </c>
      <c r="D77" s="181">
        <v>1</v>
      </c>
      <c r="E77" s="181"/>
      <c r="F77" s="934" t="s">
        <v>329</v>
      </c>
      <c r="G77" s="935"/>
      <c r="H77" s="936"/>
      <c r="I77" s="186"/>
      <c r="J77" s="186"/>
      <c r="K77" s="201"/>
      <c r="L77" s="561" t="s">
        <v>779</v>
      </c>
      <c r="M77" s="263" t="s">
        <v>330</v>
      </c>
      <c r="N77" s="937"/>
      <c r="O77" s="938"/>
      <c r="P77" s="939"/>
    </row>
    <row r="78" spans="1:17" ht="45" customHeight="1">
      <c r="A78" s="259"/>
      <c r="B78" s="183"/>
      <c r="C78" s="188"/>
      <c r="D78" s="274">
        <v>2</v>
      </c>
      <c r="E78" s="274"/>
      <c r="F78" s="943" t="s">
        <v>331</v>
      </c>
      <c r="G78" s="944"/>
      <c r="H78" s="945"/>
      <c r="I78" s="520"/>
      <c r="J78" s="520"/>
      <c r="K78" s="360"/>
      <c r="L78" s="397" t="s">
        <v>780</v>
      </c>
      <c r="M78" s="275" t="s">
        <v>332</v>
      </c>
      <c r="N78" s="946"/>
      <c r="O78" s="947"/>
      <c r="P78" s="948"/>
    </row>
    <row r="79" spans="1:17" ht="60" customHeight="1">
      <c r="A79" s="259"/>
      <c r="B79" s="195"/>
      <c r="C79" s="220"/>
      <c r="D79" s="212">
        <v>3</v>
      </c>
      <c r="E79" s="212"/>
      <c r="F79" s="940" t="s">
        <v>333</v>
      </c>
      <c r="G79" s="941"/>
      <c r="H79" s="942"/>
      <c r="I79" s="499"/>
      <c r="J79" s="499"/>
      <c r="K79" s="558"/>
      <c r="L79" s="516" t="s">
        <v>781</v>
      </c>
      <c r="M79" s="275" t="s">
        <v>332</v>
      </c>
      <c r="N79" s="946"/>
      <c r="O79" s="947"/>
      <c r="P79" s="948"/>
    </row>
    <row r="80" spans="1:17" ht="60" customHeight="1">
      <c r="A80" s="259"/>
      <c r="B80" s="266">
        <v>6</v>
      </c>
      <c r="C80" s="267" t="s">
        <v>334</v>
      </c>
      <c r="D80" s="268">
        <v>1</v>
      </c>
      <c r="E80" s="268"/>
      <c r="F80" s="907" t="s">
        <v>335</v>
      </c>
      <c r="G80" s="908"/>
      <c r="H80" s="909"/>
      <c r="I80" s="493"/>
      <c r="J80" s="493"/>
      <c r="K80" s="269"/>
      <c r="L80" s="270" t="s">
        <v>738</v>
      </c>
      <c r="M80" s="276" t="s">
        <v>336</v>
      </c>
      <c r="N80" s="726"/>
      <c r="O80" s="887"/>
      <c r="P80" s="888"/>
    </row>
    <row r="81" spans="1:16" ht="44">
      <c r="A81" s="259"/>
      <c r="B81" s="179">
        <v>7</v>
      </c>
      <c r="C81" s="562" t="s">
        <v>337</v>
      </c>
      <c r="D81" s="181">
        <v>1</v>
      </c>
      <c r="E81" s="181"/>
      <c r="F81" s="934" t="s">
        <v>338</v>
      </c>
      <c r="G81" s="935"/>
      <c r="H81" s="936"/>
      <c r="I81" s="191"/>
      <c r="J81" s="191"/>
      <c r="K81" s="199"/>
      <c r="L81" s="522" t="s">
        <v>782</v>
      </c>
      <c r="M81" s="263" t="s">
        <v>332</v>
      </c>
      <c r="N81" s="937"/>
      <c r="O81" s="938"/>
      <c r="P81" s="939"/>
    </row>
    <row r="82" spans="1:16" ht="60" customHeight="1">
      <c r="A82" s="265"/>
      <c r="B82" s="195"/>
      <c r="C82" s="196"/>
      <c r="D82" s="212">
        <v>2</v>
      </c>
      <c r="E82" s="212"/>
      <c r="F82" s="940" t="s">
        <v>339</v>
      </c>
      <c r="G82" s="941"/>
      <c r="H82" s="942"/>
      <c r="I82" s="521"/>
      <c r="J82" s="521"/>
      <c r="K82" s="273"/>
      <c r="L82" s="516" t="s">
        <v>783</v>
      </c>
      <c r="M82" s="278" t="s">
        <v>332</v>
      </c>
      <c r="N82" s="828"/>
      <c r="O82" s="829"/>
      <c r="P82" s="830"/>
    </row>
    <row r="83" spans="1:16" ht="97.5" customHeight="1">
      <c r="A83" s="259"/>
      <c r="B83" s="183">
        <v>8</v>
      </c>
      <c r="C83" s="188" t="s">
        <v>340</v>
      </c>
      <c r="D83" s="497">
        <v>1</v>
      </c>
      <c r="E83" s="497"/>
      <c r="F83" s="949" t="s">
        <v>341</v>
      </c>
      <c r="G83" s="842"/>
      <c r="H83" s="843"/>
      <c r="I83" s="191"/>
      <c r="J83" s="191"/>
      <c r="K83" s="199"/>
      <c r="L83" s="517" t="s">
        <v>739</v>
      </c>
      <c r="M83" s="950" t="s">
        <v>332</v>
      </c>
      <c r="N83" s="783"/>
      <c r="O83" s="812"/>
      <c r="P83" s="724"/>
    </row>
    <row r="84" spans="1:16" ht="52.5" customHeight="1">
      <c r="A84" s="259"/>
      <c r="B84" s="183"/>
      <c r="C84" s="188"/>
      <c r="D84" s="207"/>
      <c r="E84" s="207"/>
      <c r="F84" s="904" t="s">
        <v>342</v>
      </c>
      <c r="G84" s="905"/>
      <c r="H84" s="906"/>
      <c r="I84" s="521"/>
      <c r="J84" s="521"/>
      <c r="K84" s="282"/>
      <c r="L84" s="222"/>
      <c r="M84" s="839"/>
      <c r="N84" s="840"/>
      <c r="O84" s="841"/>
      <c r="P84" s="839"/>
    </row>
    <row r="85" spans="1:16" ht="52.5" customHeight="1">
      <c r="A85" s="259"/>
      <c r="B85" s="266">
        <v>9</v>
      </c>
      <c r="C85" s="267" t="s">
        <v>343</v>
      </c>
      <c r="D85" s="268">
        <v>1</v>
      </c>
      <c r="E85" s="268"/>
      <c r="F85" s="907" t="s">
        <v>344</v>
      </c>
      <c r="G85" s="908"/>
      <c r="H85" s="909"/>
      <c r="I85" s="493"/>
      <c r="J85" s="493"/>
      <c r="K85" s="269"/>
      <c r="L85" s="270" t="s">
        <v>740</v>
      </c>
      <c r="M85" s="271" t="s">
        <v>345</v>
      </c>
      <c r="N85" s="726"/>
      <c r="O85" s="887"/>
      <c r="P85" s="888"/>
    </row>
    <row r="86" spans="1:16" ht="44">
      <c r="A86" s="259"/>
      <c r="B86" s="179">
        <v>10</v>
      </c>
      <c r="C86" s="228" t="s">
        <v>346</v>
      </c>
      <c r="D86" s="181">
        <v>1</v>
      </c>
      <c r="E86" s="181"/>
      <c r="F86" s="718" t="s">
        <v>347</v>
      </c>
      <c r="G86" s="719"/>
      <c r="H86" s="720"/>
      <c r="I86" s="191"/>
      <c r="J86" s="191"/>
      <c r="K86" s="199"/>
      <c r="L86" s="522" t="s">
        <v>741</v>
      </c>
      <c r="M86" s="276" t="s">
        <v>332</v>
      </c>
      <c r="N86" s="726"/>
      <c r="O86" s="887"/>
      <c r="P86" s="888"/>
    </row>
    <row r="87" spans="1:16" ht="45" customHeight="1">
      <c r="A87" s="259"/>
      <c r="B87" s="195"/>
      <c r="C87" s="196"/>
      <c r="D87" s="197"/>
      <c r="E87" s="197"/>
      <c r="F87" s="904" t="s">
        <v>348</v>
      </c>
      <c r="G87" s="905"/>
      <c r="H87" s="906"/>
      <c r="I87" s="521"/>
      <c r="J87" s="521"/>
      <c r="K87" s="264"/>
      <c r="L87" s="222"/>
      <c r="M87" s="223"/>
      <c r="N87" s="920"/>
      <c r="O87" s="921"/>
      <c r="P87" s="922"/>
    </row>
    <row r="88" spans="1:16" ht="48.75" customHeight="1">
      <c r="A88" s="259"/>
      <c r="B88" s="179">
        <v>11</v>
      </c>
      <c r="C88" s="228" t="s">
        <v>349</v>
      </c>
      <c r="D88" s="181">
        <v>1</v>
      </c>
      <c r="E88" s="181"/>
      <c r="F88" s="934" t="s">
        <v>350</v>
      </c>
      <c r="G88" s="935"/>
      <c r="H88" s="936"/>
      <c r="I88" s="366"/>
      <c r="J88" s="366"/>
      <c r="K88" s="503"/>
      <c r="L88" s="522" t="s">
        <v>784</v>
      </c>
      <c r="M88" s="276" t="s">
        <v>351</v>
      </c>
      <c r="N88" s="937"/>
      <c r="O88" s="938"/>
      <c r="P88" s="939"/>
    </row>
    <row r="89" spans="1:16" ht="45" customHeight="1">
      <c r="A89" s="265"/>
      <c r="B89" s="195"/>
      <c r="C89" s="196"/>
      <c r="D89" s="212">
        <v>2</v>
      </c>
      <c r="E89" s="212"/>
      <c r="F89" s="940" t="s">
        <v>352</v>
      </c>
      <c r="G89" s="941"/>
      <c r="H89" s="942"/>
      <c r="I89" s="191"/>
      <c r="J89" s="191"/>
      <c r="K89" s="264"/>
      <c r="L89" s="516" t="s">
        <v>785</v>
      </c>
      <c r="M89" s="213" t="s">
        <v>353</v>
      </c>
      <c r="N89" s="828"/>
      <c r="O89" s="829"/>
      <c r="P89" s="830"/>
    </row>
    <row r="90" spans="1:16" ht="45" customHeight="1">
      <c r="A90" s="259"/>
      <c r="B90" s="183">
        <v>12</v>
      </c>
      <c r="C90" s="188" t="s">
        <v>354</v>
      </c>
      <c r="D90" s="497">
        <v>1</v>
      </c>
      <c r="E90" s="497"/>
      <c r="F90" s="798" t="s">
        <v>355</v>
      </c>
      <c r="G90" s="799"/>
      <c r="H90" s="953"/>
      <c r="I90" s="186"/>
      <c r="J90" s="186"/>
      <c r="K90" s="201"/>
      <c r="L90" s="559" t="s">
        <v>786</v>
      </c>
      <c r="M90" s="279" t="s">
        <v>356</v>
      </c>
      <c r="N90" s="954"/>
      <c r="O90" s="955"/>
      <c r="P90" s="956"/>
    </row>
    <row r="91" spans="1:16" ht="52.5" customHeight="1">
      <c r="A91" s="259"/>
      <c r="B91" s="183"/>
      <c r="C91" s="188"/>
      <c r="D91" s="496">
        <v>2</v>
      </c>
      <c r="E91" s="496"/>
      <c r="F91" s="957" t="s">
        <v>357</v>
      </c>
      <c r="G91" s="958"/>
      <c r="H91" s="959"/>
      <c r="I91" s="191"/>
      <c r="J91" s="191"/>
      <c r="K91" s="199"/>
      <c r="L91" s="564" t="s">
        <v>787</v>
      </c>
      <c r="M91" s="280" t="s">
        <v>356</v>
      </c>
      <c r="N91" s="810"/>
      <c r="O91" s="951"/>
      <c r="P91" s="952"/>
    </row>
    <row r="92" spans="1:16" ht="30" customHeight="1">
      <c r="A92" s="259"/>
      <c r="B92" s="183"/>
      <c r="C92" s="188"/>
      <c r="D92" s="497"/>
      <c r="E92" s="497"/>
      <c r="F92" s="822" t="s">
        <v>358</v>
      </c>
      <c r="G92" s="823"/>
      <c r="H92" s="824"/>
      <c r="I92" s="186"/>
      <c r="J92" s="186"/>
      <c r="K92" s="201"/>
      <c r="L92" s="563"/>
      <c r="M92" s="214"/>
      <c r="N92" s="219"/>
      <c r="O92" s="169"/>
      <c r="P92" s="217"/>
    </row>
    <row r="93" spans="1:16" ht="49" customHeight="1">
      <c r="A93" s="259"/>
      <c r="B93" s="183"/>
      <c r="C93" s="188"/>
      <c r="D93" s="496">
        <v>3</v>
      </c>
      <c r="E93" s="496"/>
      <c r="F93" s="949" t="s">
        <v>359</v>
      </c>
      <c r="G93" s="842"/>
      <c r="H93" s="843"/>
      <c r="I93" s="191"/>
      <c r="J93" s="191"/>
      <c r="K93" s="199"/>
      <c r="L93" s="517" t="s">
        <v>788</v>
      </c>
      <c r="M93" s="280" t="s">
        <v>360</v>
      </c>
      <c r="N93" s="810"/>
      <c r="O93" s="951"/>
      <c r="P93" s="952"/>
    </row>
    <row r="94" spans="1:16" ht="30" customHeight="1">
      <c r="A94" s="259"/>
      <c r="B94" s="183"/>
      <c r="C94" s="188"/>
      <c r="D94" s="497"/>
      <c r="E94" s="497"/>
      <c r="F94" s="819" t="s">
        <v>361</v>
      </c>
      <c r="G94" s="820"/>
      <c r="H94" s="821"/>
      <c r="I94" s="191"/>
      <c r="J94" s="191"/>
      <c r="K94" s="199"/>
      <c r="L94" s="218"/>
      <c r="M94" s="214"/>
      <c r="N94" s="219"/>
      <c r="O94" s="169"/>
      <c r="P94" s="217"/>
    </row>
    <row r="95" spans="1:16" ht="52.5" customHeight="1">
      <c r="A95" s="259"/>
      <c r="B95" s="183"/>
      <c r="C95" s="188"/>
      <c r="D95" s="497"/>
      <c r="E95" s="497"/>
      <c r="F95" s="819" t="s">
        <v>362</v>
      </c>
      <c r="G95" s="820"/>
      <c r="H95" s="821"/>
      <c r="I95" s="191"/>
      <c r="J95" s="191"/>
      <c r="K95" s="199"/>
      <c r="L95" s="218"/>
      <c r="M95" s="214"/>
      <c r="N95" s="219"/>
      <c r="O95" s="169"/>
      <c r="P95" s="217"/>
    </row>
    <row r="96" spans="1:16" ht="15" customHeight="1">
      <c r="A96" s="259"/>
      <c r="B96" s="183"/>
      <c r="C96" s="188"/>
      <c r="D96" s="497"/>
      <c r="E96" s="497"/>
      <c r="F96" s="819" t="s">
        <v>363</v>
      </c>
      <c r="G96" s="820"/>
      <c r="H96" s="821"/>
      <c r="I96" s="191"/>
      <c r="J96" s="191"/>
      <c r="K96" s="199"/>
      <c r="L96" s="218"/>
      <c r="M96" s="214"/>
      <c r="N96" s="219"/>
      <c r="O96" s="169"/>
      <c r="P96" s="217"/>
    </row>
    <row r="97" spans="1:16" ht="15" customHeight="1">
      <c r="A97" s="259"/>
      <c r="B97" s="183"/>
      <c r="C97" s="188"/>
      <c r="D97" s="497"/>
      <c r="E97" s="497"/>
      <c r="F97" s="819" t="s">
        <v>364</v>
      </c>
      <c r="G97" s="820"/>
      <c r="H97" s="821"/>
      <c r="I97" s="191"/>
      <c r="J97" s="191"/>
      <c r="K97" s="199"/>
      <c r="L97" s="218"/>
      <c r="M97" s="214"/>
      <c r="N97" s="219"/>
      <c r="O97" s="169"/>
      <c r="P97" s="217"/>
    </row>
    <row r="98" spans="1:16" ht="52.5" customHeight="1">
      <c r="A98" s="259"/>
      <c r="B98" s="183"/>
      <c r="C98" s="188"/>
      <c r="D98" s="497"/>
      <c r="E98" s="497"/>
      <c r="F98" s="819" t="s">
        <v>365</v>
      </c>
      <c r="G98" s="820"/>
      <c r="H98" s="821"/>
      <c r="I98" s="191"/>
      <c r="J98" s="191"/>
      <c r="K98" s="199"/>
      <c r="L98" s="218"/>
      <c r="M98" s="214"/>
      <c r="N98" s="219"/>
      <c r="O98" s="169"/>
      <c r="P98" s="217"/>
    </row>
    <row r="99" spans="1:16" ht="45" customHeight="1">
      <c r="A99" s="259"/>
      <c r="B99" s="195"/>
      <c r="C99" s="196"/>
      <c r="D99" s="197"/>
      <c r="E99" s="197"/>
      <c r="F99" s="904" t="s">
        <v>366</v>
      </c>
      <c r="G99" s="905"/>
      <c r="H99" s="906"/>
      <c r="I99" s="521"/>
      <c r="J99" s="521"/>
      <c r="K99" s="264"/>
      <c r="L99" s="222"/>
      <c r="M99" s="223"/>
      <c r="N99" s="224"/>
      <c r="O99" s="225"/>
      <c r="P99" s="226"/>
    </row>
    <row r="100" spans="1:16" ht="54.65" customHeight="1">
      <c r="A100" s="259"/>
      <c r="B100" s="179">
        <v>13</v>
      </c>
      <c r="C100" s="228" t="s">
        <v>367</v>
      </c>
      <c r="D100" s="181">
        <v>1</v>
      </c>
      <c r="E100" s="181"/>
      <c r="F100" s="718" t="s">
        <v>368</v>
      </c>
      <c r="G100" s="719"/>
      <c r="H100" s="720"/>
      <c r="I100" s="191"/>
      <c r="J100" s="191"/>
      <c r="K100" s="182"/>
      <c r="L100" s="522" t="s">
        <v>745</v>
      </c>
      <c r="M100" s="276" t="s">
        <v>369</v>
      </c>
      <c r="N100" s="726"/>
      <c r="O100" s="887"/>
      <c r="P100" s="888"/>
    </row>
    <row r="101" spans="1:16" ht="45" customHeight="1">
      <c r="A101" s="265"/>
      <c r="B101" s="195"/>
      <c r="C101" s="196"/>
      <c r="D101" s="281"/>
      <c r="E101" s="281"/>
      <c r="F101" s="904" t="s">
        <v>370</v>
      </c>
      <c r="G101" s="905"/>
      <c r="H101" s="963"/>
      <c r="I101" s="521"/>
      <c r="J101" s="521"/>
      <c r="K101" s="282"/>
      <c r="L101" s="277"/>
      <c r="M101" s="223"/>
      <c r="N101" s="920"/>
      <c r="O101" s="921"/>
      <c r="P101" s="922"/>
    </row>
    <row r="102" spans="1:16" ht="45.75" customHeight="1">
      <c r="A102" s="259"/>
      <c r="B102" s="283">
        <v>14</v>
      </c>
      <c r="C102" s="284" t="s">
        <v>371</v>
      </c>
      <c r="D102" s="502">
        <v>1</v>
      </c>
      <c r="E102" s="502"/>
      <c r="F102" s="913" t="s">
        <v>372</v>
      </c>
      <c r="G102" s="914"/>
      <c r="H102" s="915"/>
      <c r="I102" s="366"/>
      <c r="J102" s="366"/>
      <c r="K102" s="503"/>
      <c r="L102" s="561" t="s">
        <v>789</v>
      </c>
      <c r="M102" s="279" t="s">
        <v>373</v>
      </c>
      <c r="N102" s="954"/>
      <c r="O102" s="955"/>
      <c r="P102" s="956"/>
    </row>
    <row r="103" spans="1:16" ht="34.5" customHeight="1">
      <c r="A103" s="259"/>
      <c r="B103" s="325"/>
      <c r="C103" s="642"/>
      <c r="D103" s="260">
        <v>2</v>
      </c>
      <c r="E103" s="651"/>
      <c r="F103" s="960" t="s">
        <v>843</v>
      </c>
      <c r="G103" s="961"/>
      <c r="H103" s="962"/>
      <c r="I103" s="521"/>
      <c r="J103" s="521"/>
      <c r="K103" s="221"/>
      <c r="L103" s="516" t="s">
        <v>790</v>
      </c>
      <c r="M103" s="220" t="s">
        <v>844</v>
      </c>
      <c r="N103" s="293"/>
      <c r="O103" s="294"/>
      <c r="P103" s="288"/>
    </row>
    <row r="104" spans="1:16" ht="45" customHeight="1">
      <c r="A104" s="259"/>
      <c r="B104" s="183">
        <v>15</v>
      </c>
      <c r="C104" s="188" t="s">
        <v>374</v>
      </c>
      <c r="D104" s="497">
        <v>1</v>
      </c>
      <c r="E104" s="497"/>
      <c r="F104" s="798" t="s">
        <v>375</v>
      </c>
      <c r="G104" s="799"/>
      <c r="H104" s="953"/>
      <c r="I104" s="186"/>
      <c r="J104" s="186"/>
      <c r="K104" s="591"/>
      <c r="L104" s="534" t="s">
        <v>791</v>
      </c>
      <c r="M104" s="593" t="s">
        <v>376</v>
      </c>
      <c r="N104" s="954"/>
      <c r="O104" s="955"/>
      <c r="P104" s="939"/>
    </row>
    <row r="105" spans="1:16" ht="45" customHeight="1">
      <c r="A105" s="259"/>
      <c r="B105" s="183"/>
      <c r="C105" s="188"/>
      <c r="D105" s="496">
        <v>2</v>
      </c>
      <c r="E105" s="496"/>
      <c r="F105" s="943" t="s">
        <v>377</v>
      </c>
      <c r="G105" s="944"/>
      <c r="H105" s="964"/>
      <c r="I105" s="520"/>
      <c r="J105" s="520"/>
      <c r="K105" s="360"/>
      <c r="L105" s="397" t="s">
        <v>792</v>
      </c>
      <c r="M105" s="296" t="s">
        <v>378</v>
      </c>
      <c r="N105" s="954"/>
      <c r="O105" s="955"/>
      <c r="P105" s="956"/>
    </row>
    <row r="106" spans="1:16" ht="49" customHeight="1">
      <c r="A106" s="259"/>
      <c r="B106" s="183"/>
      <c r="C106" s="188"/>
      <c r="D106" s="496">
        <v>3</v>
      </c>
      <c r="E106" s="496"/>
      <c r="F106" s="1085" t="s">
        <v>887</v>
      </c>
      <c r="G106" s="1086"/>
      <c r="H106" s="1087"/>
      <c r="I106" s="643"/>
      <c r="J106" s="643"/>
      <c r="K106" s="644"/>
      <c r="L106" s="645" t="s">
        <v>793</v>
      </c>
      <c r="M106" s="646" t="s">
        <v>743</v>
      </c>
      <c r="N106" s="954"/>
      <c r="O106" s="955"/>
      <c r="P106" s="956"/>
    </row>
    <row r="107" spans="1:16" ht="41.15" customHeight="1">
      <c r="A107" s="259"/>
      <c r="B107" s="183"/>
      <c r="C107" s="188"/>
      <c r="D107" s="496">
        <v>4</v>
      </c>
      <c r="E107" s="496"/>
      <c r="F107" s="1088" t="s">
        <v>742</v>
      </c>
      <c r="G107" s="1089"/>
      <c r="H107" s="1090"/>
      <c r="I107" s="650"/>
      <c r="J107" s="650"/>
      <c r="K107" s="674"/>
      <c r="L107" s="647" t="s">
        <v>794</v>
      </c>
      <c r="M107" s="646" t="s">
        <v>744</v>
      </c>
      <c r="N107" s="954"/>
      <c r="O107" s="955"/>
      <c r="P107" s="956"/>
    </row>
    <row r="108" spans="1:16" ht="45" customHeight="1">
      <c r="A108" s="259"/>
      <c r="B108" s="183"/>
      <c r="C108" s="188"/>
      <c r="D108" s="496">
        <v>5</v>
      </c>
      <c r="E108" s="496"/>
      <c r="F108" s="968" t="s">
        <v>379</v>
      </c>
      <c r="G108" s="969"/>
      <c r="H108" s="970"/>
      <c r="I108" s="520"/>
      <c r="J108" s="520"/>
      <c r="K108" s="360"/>
      <c r="L108" s="517" t="s">
        <v>795</v>
      </c>
      <c r="M108" s="296" t="s">
        <v>380</v>
      </c>
      <c r="N108" s="946"/>
      <c r="O108" s="947"/>
      <c r="P108" s="948"/>
    </row>
    <row r="109" spans="1:16" ht="45" customHeight="1">
      <c r="A109" s="259"/>
      <c r="B109" s="183"/>
      <c r="C109" s="188"/>
      <c r="D109" s="496">
        <v>6</v>
      </c>
      <c r="E109" s="496"/>
      <c r="F109" s="949" t="s">
        <v>381</v>
      </c>
      <c r="G109" s="842"/>
      <c r="H109" s="843"/>
      <c r="I109" s="191"/>
      <c r="J109" s="191"/>
      <c r="K109" s="199"/>
      <c r="L109" s="517" t="s">
        <v>796</v>
      </c>
      <c r="M109" s="971" t="s">
        <v>382</v>
      </c>
      <c r="N109" s="810"/>
      <c r="O109" s="951"/>
      <c r="P109" s="952"/>
    </row>
    <row r="110" spans="1:16" ht="45" customHeight="1">
      <c r="A110" s="265"/>
      <c r="B110" s="195"/>
      <c r="C110" s="196"/>
      <c r="D110" s="197"/>
      <c r="E110" s="197"/>
      <c r="F110" s="904" t="s">
        <v>383</v>
      </c>
      <c r="G110" s="905"/>
      <c r="H110" s="906"/>
      <c r="I110" s="521"/>
      <c r="J110" s="521"/>
      <c r="K110" s="264"/>
      <c r="L110" s="222"/>
      <c r="M110" s="972"/>
      <c r="N110" s="224"/>
      <c r="O110" s="225"/>
      <c r="P110" s="226"/>
    </row>
    <row r="111" spans="1:16" s="297" customFormat="1" ht="60" customHeight="1">
      <c r="A111" s="259"/>
      <c r="B111" s="183">
        <v>16</v>
      </c>
      <c r="C111" s="188" t="s">
        <v>384</v>
      </c>
      <c r="D111" s="497">
        <v>1</v>
      </c>
      <c r="E111" s="497"/>
      <c r="F111" s="965" t="s">
        <v>385</v>
      </c>
      <c r="G111" s="966"/>
      <c r="H111" s="967"/>
      <c r="I111" s="366"/>
      <c r="J111" s="366"/>
      <c r="K111" s="503"/>
      <c r="L111" s="561" t="s">
        <v>797</v>
      </c>
      <c r="M111" s="272" t="s">
        <v>386</v>
      </c>
      <c r="N111" s="954"/>
      <c r="O111" s="955"/>
      <c r="P111" s="956"/>
    </row>
    <row r="112" spans="1:16" ht="37.5" customHeight="1">
      <c r="A112" s="259"/>
      <c r="B112" s="183"/>
      <c r="C112" s="188"/>
      <c r="D112" s="496">
        <v>2</v>
      </c>
      <c r="E112" s="496"/>
      <c r="F112" s="943" t="s">
        <v>387</v>
      </c>
      <c r="G112" s="944"/>
      <c r="H112" s="945"/>
      <c r="I112" s="520"/>
      <c r="J112" s="520"/>
      <c r="K112" s="360"/>
      <c r="L112" s="397" t="s">
        <v>798</v>
      </c>
      <c r="M112" s="298" t="s">
        <v>388</v>
      </c>
      <c r="N112" s="946"/>
      <c r="O112" s="947"/>
      <c r="P112" s="948"/>
    </row>
    <row r="113" spans="1:16" ht="30" customHeight="1">
      <c r="A113" s="259"/>
      <c r="B113" s="183"/>
      <c r="C113" s="188"/>
      <c r="D113" s="496">
        <v>3</v>
      </c>
      <c r="E113" s="496"/>
      <c r="F113" s="943" t="s">
        <v>389</v>
      </c>
      <c r="G113" s="944"/>
      <c r="H113" s="964"/>
      <c r="I113" s="520"/>
      <c r="J113" s="520"/>
      <c r="K113" s="360"/>
      <c r="L113" s="397" t="s">
        <v>799</v>
      </c>
      <c r="M113" s="298" t="s">
        <v>386</v>
      </c>
      <c r="N113" s="946"/>
      <c r="O113" s="947"/>
      <c r="P113" s="948"/>
    </row>
    <row r="114" spans="1:16" ht="28" customHeight="1">
      <c r="A114" s="259"/>
      <c r="B114" s="183"/>
      <c r="C114" s="188"/>
      <c r="D114" s="274">
        <v>4</v>
      </c>
      <c r="E114" s="274"/>
      <c r="F114" s="943" t="s">
        <v>390</v>
      </c>
      <c r="G114" s="944"/>
      <c r="H114" s="964"/>
      <c r="I114" s="680"/>
      <c r="J114" s="680"/>
      <c r="K114" s="681"/>
      <c r="L114" s="205" t="s">
        <v>800</v>
      </c>
      <c r="M114" s="299"/>
      <c r="N114" s="810"/>
      <c r="O114" s="951"/>
      <c r="P114" s="952"/>
    </row>
    <row r="115" spans="1:16" ht="37.5" customHeight="1">
      <c r="A115" s="259"/>
      <c r="B115" s="283"/>
      <c r="C115" s="300"/>
      <c r="D115" s="285">
        <v>5</v>
      </c>
      <c r="E115" s="285"/>
      <c r="F115" s="798" t="s">
        <v>391</v>
      </c>
      <c r="G115" s="799"/>
      <c r="H115" s="953"/>
      <c r="I115" s="521"/>
      <c r="J115" s="521"/>
      <c r="K115" s="264"/>
      <c r="L115" s="516" t="s">
        <v>801</v>
      </c>
      <c r="M115" s="648" t="s">
        <v>392</v>
      </c>
      <c r="N115" s="828"/>
      <c r="O115" s="829"/>
      <c r="P115" s="830"/>
    </row>
    <row r="116" spans="1:16" ht="45" customHeight="1">
      <c r="A116" s="259"/>
      <c r="B116" s="179">
        <v>17</v>
      </c>
      <c r="C116" s="228" t="s">
        <v>393</v>
      </c>
      <c r="D116" s="181">
        <v>1</v>
      </c>
      <c r="E116" s="181"/>
      <c r="F116" s="718" t="s">
        <v>394</v>
      </c>
      <c r="G116" s="719"/>
      <c r="H116" s="720"/>
      <c r="I116" s="191"/>
      <c r="J116" s="191"/>
      <c r="K116" s="199"/>
      <c r="L116" s="517" t="s">
        <v>746</v>
      </c>
      <c r="M116" s="272" t="s">
        <v>395</v>
      </c>
      <c r="N116" s="783"/>
      <c r="O116" s="789"/>
      <c r="P116" s="790"/>
    </row>
    <row r="117" spans="1:16" ht="60" customHeight="1">
      <c r="A117" s="259"/>
      <c r="B117" s="195"/>
      <c r="C117" s="196"/>
      <c r="D117" s="197"/>
      <c r="E117" s="197"/>
      <c r="F117" s="904" t="s">
        <v>396</v>
      </c>
      <c r="G117" s="905"/>
      <c r="H117" s="906"/>
      <c r="I117" s="521"/>
      <c r="J117" s="521"/>
      <c r="K117" s="264"/>
      <c r="L117" s="222"/>
      <c r="M117" s="223"/>
      <c r="N117" s="224"/>
      <c r="O117" s="225"/>
      <c r="P117" s="226"/>
    </row>
    <row r="118" spans="1:16" ht="83.25" customHeight="1">
      <c r="A118" s="265"/>
      <c r="B118" s="266">
        <v>18</v>
      </c>
      <c r="C118" s="267" t="s">
        <v>397</v>
      </c>
      <c r="D118" s="268">
        <v>1</v>
      </c>
      <c r="E118" s="268"/>
      <c r="F118" s="907" t="s">
        <v>398</v>
      </c>
      <c r="G118" s="908"/>
      <c r="H118" s="909"/>
      <c r="I118" s="493"/>
      <c r="J118" s="493"/>
      <c r="K118" s="269"/>
      <c r="L118" s="270" t="s">
        <v>747</v>
      </c>
      <c r="M118" s="652" t="s">
        <v>845</v>
      </c>
      <c r="N118" s="973"/>
      <c r="O118" s="974"/>
      <c r="P118" s="975"/>
    </row>
    <row r="119" spans="1:16" ht="45" customHeight="1">
      <c r="A119" s="303"/>
      <c r="B119" s="266">
        <v>19</v>
      </c>
      <c r="C119" s="304" t="s">
        <v>399</v>
      </c>
      <c r="D119" s="268">
        <v>1</v>
      </c>
      <c r="E119" s="268"/>
      <c r="F119" s="907" t="s">
        <v>400</v>
      </c>
      <c r="G119" s="908"/>
      <c r="H119" s="909"/>
      <c r="I119" s="493"/>
      <c r="J119" s="493"/>
      <c r="K119" s="269"/>
      <c r="L119" s="270" t="s">
        <v>748</v>
      </c>
      <c r="M119" s="271" t="s">
        <v>401</v>
      </c>
      <c r="N119" s="973"/>
      <c r="O119" s="974"/>
      <c r="P119" s="975"/>
    </row>
    <row r="120" spans="1:16" ht="22">
      <c r="A120" s="259"/>
      <c r="B120" s="183">
        <v>20</v>
      </c>
      <c r="C120" s="188" t="s">
        <v>402</v>
      </c>
      <c r="D120" s="497">
        <v>1</v>
      </c>
      <c r="E120" s="497"/>
      <c r="F120" s="949" t="s">
        <v>403</v>
      </c>
      <c r="G120" s="842"/>
      <c r="H120" s="843"/>
      <c r="I120" s="191"/>
      <c r="J120" s="191"/>
      <c r="K120" s="199"/>
      <c r="L120" s="517" t="s">
        <v>749</v>
      </c>
      <c r="M120" s="217" t="s">
        <v>404</v>
      </c>
      <c r="N120" s="783"/>
      <c r="O120" s="789"/>
      <c r="P120" s="790"/>
    </row>
    <row r="121" spans="1:16" ht="142.5" customHeight="1">
      <c r="A121" s="265"/>
      <c r="B121" s="195"/>
      <c r="C121" s="196"/>
      <c r="D121" s="197"/>
      <c r="E121" s="197"/>
      <c r="F121" s="904" t="s">
        <v>750</v>
      </c>
      <c r="G121" s="905"/>
      <c r="H121" s="906"/>
      <c r="I121" s="521"/>
      <c r="J121" s="521"/>
      <c r="K121" s="264"/>
      <c r="L121" s="277"/>
      <c r="M121" s="223"/>
      <c r="N121" s="224"/>
      <c r="O121" s="225"/>
      <c r="P121" s="226"/>
    </row>
    <row r="122" spans="1:16" ht="45" customHeight="1">
      <c r="A122" s="259"/>
      <c r="B122" s="305">
        <v>21</v>
      </c>
      <c r="C122" s="306" t="s">
        <v>405</v>
      </c>
      <c r="D122" s="307">
        <v>1</v>
      </c>
      <c r="E122" s="307"/>
      <c r="F122" s="934" t="s">
        <v>406</v>
      </c>
      <c r="G122" s="935"/>
      <c r="H122" s="936"/>
      <c r="I122" s="366"/>
      <c r="J122" s="366"/>
      <c r="K122" s="503"/>
      <c r="L122" s="308" t="s">
        <v>751</v>
      </c>
      <c r="M122" s="309" t="s">
        <v>754</v>
      </c>
      <c r="N122" s="937"/>
      <c r="O122" s="938"/>
      <c r="P122" s="939"/>
    </row>
    <row r="123" spans="1:16" ht="30" customHeight="1">
      <c r="A123" s="259"/>
      <c r="B123" s="283"/>
      <c r="C123" s="284"/>
      <c r="D123" s="497">
        <v>2</v>
      </c>
      <c r="E123" s="497"/>
      <c r="F123" s="949" t="s">
        <v>407</v>
      </c>
      <c r="G123" s="842"/>
      <c r="H123" s="843"/>
      <c r="I123" s="191"/>
      <c r="J123" s="191"/>
      <c r="K123" s="199"/>
      <c r="L123" s="517" t="s">
        <v>752</v>
      </c>
      <c r="M123" s="217" t="s">
        <v>755</v>
      </c>
      <c r="N123" s="783"/>
      <c r="O123" s="789"/>
      <c r="P123" s="790"/>
    </row>
    <row r="124" spans="1:16" ht="30" customHeight="1">
      <c r="A124" s="259"/>
      <c r="B124" s="183"/>
      <c r="C124" s="188"/>
      <c r="D124" s="497"/>
      <c r="E124" s="497"/>
      <c r="F124" s="976" t="s">
        <v>408</v>
      </c>
      <c r="G124" s="977"/>
      <c r="H124" s="978"/>
      <c r="I124" s="186"/>
      <c r="J124" s="186"/>
      <c r="K124" s="201"/>
      <c r="L124" s="190"/>
      <c r="M124" s="310"/>
      <c r="N124" s="311"/>
      <c r="O124" s="312"/>
      <c r="P124" s="313"/>
    </row>
    <row r="125" spans="1:16" ht="30" customHeight="1">
      <c r="A125" s="259"/>
      <c r="B125" s="183"/>
      <c r="C125" s="188"/>
      <c r="D125" s="979">
        <v>3</v>
      </c>
      <c r="E125" s="496" t="s">
        <v>409</v>
      </c>
      <c r="F125" s="957" t="s">
        <v>410</v>
      </c>
      <c r="G125" s="958"/>
      <c r="H125" s="959"/>
      <c r="I125" s="520"/>
      <c r="J125" s="520"/>
      <c r="K125" s="396"/>
      <c r="L125" s="314" t="s">
        <v>753</v>
      </c>
      <c r="M125" s="807" t="s">
        <v>756</v>
      </c>
      <c r="N125" s="315"/>
      <c r="O125" s="316"/>
      <c r="P125" s="317"/>
    </row>
    <row r="126" spans="1:16" ht="45" customHeight="1">
      <c r="A126" s="259"/>
      <c r="B126" s="183"/>
      <c r="C126" s="188"/>
      <c r="D126" s="980"/>
      <c r="E126" s="189" t="s">
        <v>411</v>
      </c>
      <c r="F126" s="1440" t="s">
        <v>922</v>
      </c>
      <c r="G126" s="1441"/>
      <c r="H126" s="1442"/>
      <c r="I126" s="520"/>
      <c r="J126" s="520"/>
      <c r="K126" s="360"/>
      <c r="L126" s="318"/>
      <c r="M126" s="981"/>
      <c r="N126" s="319"/>
      <c r="O126" s="320"/>
      <c r="P126" s="321"/>
    </row>
    <row r="127" spans="1:16" ht="30" customHeight="1">
      <c r="A127" s="259"/>
      <c r="B127" s="183"/>
      <c r="C127" s="188"/>
      <c r="D127" s="322">
        <v>4</v>
      </c>
      <c r="E127" s="322"/>
      <c r="F127" s="988" t="s">
        <v>412</v>
      </c>
      <c r="G127" s="989"/>
      <c r="H127" s="990"/>
      <c r="I127" s="191"/>
      <c r="J127" s="191"/>
      <c r="K127" s="199"/>
      <c r="L127" s="323" t="s">
        <v>757</v>
      </c>
      <c r="M127" s="807" t="s">
        <v>413</v>
      </c>
      <c r="N127" s="283"/>
      <c r="O127" s="173"/>
      <c r="P127" s="300"/>
    </row>
    <row r="128" spans="1:16" ht="22.5" customHeight="1">
      <c r="A128" s="259"/>
      <c r="B128" s="183"/>
      <c r="C128" s="188"/>
      <c r="D128" s="497"/>
      <c r="E128" s="497"/>
      <c r="F128" s="991" t="s">
        <v>414</v>
      </c>
      <c r="G128" s="992"/>
      <c r="H128" s="992"/>
      <c r="I128" s="992"/>
      <c r="J128" s="993"/>
      <c r="K128" s="199"/>
      <c r="L128" s="323"/>
      <c r="M128" s="780"/>
      <c r="N128" s="283"/>
      <c r="O128" s="173"/>
      <c r="P128" s="300"/>
    </row>
    <row r="129" spans="1:16" ht="15" customHeight="1">
      <c r="A129" s="259"/>
      <c r="B129" s="183"/>
      <c r="C129" s="188"/>
      <c r="D129" s="497"/>
      <c r="E129" s="497"/>
      <c r="F129" s="994" t="s">
        <v>415</v>
      </c>
      <c r="G129" s="995"/>
      <c r="H129" s="996"/>
      <c r="I129" s="997" t="s">
        <v>416</v>
      </c>
      <c r="J129" s="998"/>
      <c r="K129" s="199"/>
      <c r="L129" s="323"/>
      <c r="M129" s="780"/>
      <c r="N129" s="283"/>
      <c r="O129" s="173"/>
      <c r="P129" s="300"/>
    </row>
    <row r="130" spans="1:16" ht="45" customHeight="1">
      <c r="A130" s="259"/>
      <c r="B130" s="183"/>
      <c r="C130" s="188"/>
      <c r="D130" s="497"/>
      <c r="E130" s="497"/>
      <c r="F130" s="729" t="s">
        <v>417</v>
      </c>
      <c r="G130" s="730"/>
      <c r="H130" s="731"/>
      <c r="I130" s="999"/>
      <c r="J130" s="1000"/>
      <c r="K130" s="199"/>
      <c r="L130" s="323"/>
      <c r="M130" s="780"/>
      <c r="N130" s="283"/>
      <c r="O130" s="173"/>
      <c r="P130" s="300"/>
    </row>
    <row r="131" spans="1:16" ht="45" customHeight="1">
      <c r="A131" s="259"/>
      <c r="B131" s="183"/>
      <c r="C131" s="188"/>
      <c r="D131" s="497"/>
      <c r="E131" s="497"/>
      <c r="F131" s="1001" t="s">
        <v>418</v>
      </c>
      <c r="G131" s="1002"/>
      <c r="H131" s="1003"/>
      <c r="I131" s="1004"/>
      <c r="J131" s="1005"/>
      <c r="K131" s="199"/>
      <c r="L131" s="323"/>
      <c r="M131" s="780"/>
      <c r="N131" s="283"/>
      <c r="O131" s="173"/>
      <c r="P131" s="300"/>
    </row>
    <row r="132" spans="1:16" ht="30" customHeight="1">
      <c r="A132" s="259"/>
      <c r="B132" s="183"/>
      <c r="C132" s="188"/>
      <c r="D132" s="497"/>
      <c r="E132" s="497"/>
      <c r="F132" s="960" t="s">
        <v>419</v>
      </c>
      <c r="G132" s="961"/>
      <c r="H132" s="962"/>
      <c r="I132" s="1015"/>
      <c r="J132" s="1016"/>
      <c r="K132" s="199"/>
      <c r="L132" s="323"/>
      <c r="M132" s="780"/>
      <c r="N132" s="283"/>
      <c r="O132" s="173"/>
      <c r="P132" s="300"/>
    </row>
    <row r="133" spans="1:16" ht="30" customHeight="1">
      <c r="A133" s="259"/>
      <c r="B133" s="183"/>
      <c r="C133" s="188"/>
      <c r="D133" s="497"/>
      <c r="E133" s="497"/>
      <c r="F133" s="1017" t="s">
        <v>420</v>
      </c>
      <c r="G133" s="1018"/>
      <c r="H133" s="1018"/>
      <c r="I133" s="1018"/>
      <c r="J133" s="1019"/>
      <c r="K133" s="199"/>
      <c r="L133" s="323"/>
      <c r="M133" s="780"/>
      <c r="N133" s="283"/>
      <c r="O133" s="173"/>
      <c r="P133" s="300"/>
    </row>
    <row r="134" spans="1:16" ht="45" customHeight="1">
      <c r="A134" s="259"/>
      <c r="B134" s="183"/>
      <c r="C134" s="188"/>
      <c r="D134" s="497"/>
      <c r="E134" s="497"/>
      <c r="F134" s="910"/>
      <c r="G134" s="984"/>
      <c r="H134" s="984"/>
      <c r="I134" s="984"/>
      <c r="J134" s="985"/>
      <c r="K134" s="199"/>
      <c r="L134" s="323"/>
      <c r="M134" s="780"/>
      <c r="N134" s="283"/>
      <c r="O134" s="173"/>
      <c r="P134" s="300"/>
    </row>
    <row r="135" spans="1:16" ht="6" customHeight="1">
      <c r="A135" s="265"/>
      <c r="B135" s="195"/>
      <c r="C135" s="196"/>
      <c r="D135" s="197"/>
      <c r="E135" s="197"/>
      <c r="F135" s="525"/>
      <c r="G135" s="267"/>
      <c r="H135" s="267"/>
      <c r="I135" s="267"/>
      <c r="J135" s="526"/>
      <c r="K135" s="264"/>
      <c r="L135" s="365"/>
      <c r="M135" s="324"/>
      <c r="N135" s="325"/>
      <c r="O135" s="326"/>
      <c r="P135" s="327"/>
    </row>
    <row r="136" spans="1:16" s="297" customFormat="1" ht="60" customHeight="1">
      <c r="A136" s="303"/>
      <c r="B136" s="982">
        <v>22</v>
      </c>
      <c r="C136" s="1443" t="s">
        <v>923</v>
      </c>
      <c r="D136" s="181">
        <v>1</v>
      </c>
      <c r="E136" s="328"/>
      <c r="F136" s="910" t="s">
        <v>877</v>
      </c>
      <c r="G136" s="984"/>
      <c r="H136" s="985"/>
      <c r="I136" s="493"/>
      <c r="J136" s="493"/>
      <c r="K136" s="329"/>
      <c r="L136" s="330" t="s">
        <v>758</v>
      </c>
      <c r="M136" s="331" t="s">
        <v>421</v>
      </c>
      <c r="N136" s="305"/>
      <c r="O136" s="332"/>
      <c r="P136" s="333"/>
    </row>
    <row r="137" spans="1:16" s="297" customFormat="1" ht="30" customHeight="1">
      <c r="A137" s="259"/>
      <c r="B137" s="983"/>
      <c r="C137" s="284"/>
      <c r="D137" s="289"/>
      <c r="E137" s="289"/>
      <c r="F137" s="706" t="s">
        <v>422</v>
      </c>
      <c r="G137" s="986"/>
      <c r="H137" s="986"/>
      <c r="I137" s="986"/>
      <c r="J137" s="986"/>
      <c r="K137" s="987"/>
      <c r="L137" s="323"/>
      <c r="M137" s="334"/>
      <c r="N137" s="283"/>
      <c r="O137" s="173"/>
      <c r="P137" s="300"/>
    </row>
    <row r="138" spans="1:16" s="297" customFormat="1" ht="22.5" customHeight="1">
      <c r="A138" s="259"/>
      <c r="B138" s="495"/>
      <c r="C138" s="187"/>
      <c r="D138" s="289"/>
      <c r="E138" s="335"/>
      <c r="F138" s="1006" t="s">
        <v>423</v>
      </c>
      <c r="G138" s="1007"/>
      <c r="H138" s="1007"/>
      <c r="I138" s="1007"/>
      <c r="J138" s="1008"/>
      <c r="K138" s="519"/>
      <c r="L138" s="323"/>
      <c r="M138" s="334"/>
      <c r="N138" s="283"/>
      <c r="O138" s="173"/>
      <c r="P138" s="300"/>
    </row>
    <row r="139" spans="1:16" s="297" customFormat="1" ht="15" customHeight="1">
      <c r="A139" s="259"/>
      <c r="B139" s="495"/>
      <c r="C139" s="188"/>
      <c r="D139" s="289"/>
      <c r="E139" s="252"/>
      <c r="F139" s="1009" t="s">
        <v>300</v>
      </c>
      <c r="G139" s="1009"/>
      <c r="H139" s="1009"/>
      <c r="I139" s="1009" t="s">
        <v>301</v>
      </c>
      <c r="J139" s="1009"/>
      <c r="K139" s="284"/>
      <c r="L139" s="218"/>
      <c r="M139" s="334"/>
      <c r="N139" s="286"/>
      <c r="O139" s="287"/>
      <c r="P139" s="288"/>
    </row>
    <row r="140" spans="1:16" s="297" customFormat="1" ht="26.25" customHeight="1">
      <c r="A140" s="259"/>
      <c r="B140" s="495"/>
      <c r="C140" s="188"/>
      <c r="D140" s="289"/>
      <c r="E140" s="252"/>
      <c r="F140" s="749" t="s">
        <v>424</v>
      </c>
      <c r="G140" s="750"/>
      <c r="H140" s="750"/>
      <c r="I140" s="982"/>
      <c r="J140" s="1010"/>
      <c r="K140" s="284"/>
      <c r="L140" s="218"/>
      <c r="M140" s="334"/>
      <c r="N140" s="286"/>
      <c r="O140" s="287"/>
      <c r="P140" s="288"/>
    </row>
    <row r="141" spans="1:16" s="297" customFormat="1" ht="26.25" customHeight="1">
      <c r="A141" s="259"/>
      <c r="B141" s="495"/>
      <c r="C141" s="188"/>
      <c r="D141" s="289"/>
      <c r="E141" s="252"/>
      <c r="F141" s="1011" t="s">
        <v>425</v>
      </c>
      <c r="G141" s="1012"/>
      <c r="H141" s="1012"/>
      <c r="I141" s="1013"/>
      <c r="J141" s="1014"/>
      <c r="K141" s="284"/>
      <c r="L141" s="218"/>
      <c r="M141" s="334"/>
      <c r="N141" s="286"/>
      <c r="O141" s="287"/>
      <c r="P141" s="288"/>
    </row>
    <row r="142" spans="1:16" s="297" customFormat="1" ht="26.25" customHeight="1">
      <c r="A142" s="259"/>
      <c r="B142" s="495"/>
      <c r="C142" s="188"/>
      <c r="D142" s="289"/>
      <c r="E142" s="252"/>
      <c r="F142" s="776" t="s">
        <v>426</v>
      </c>
      <c r="G142" s="777"/>
      <c r="H142" s="777"/>
      <c r="I142" s="1024"/>
      <c r="J142" s="1025"/>
      <c r="K142" s="284"/>
      <c r="L142" s="218"/>
      <c r="M142" s="334"/>
      <c r="N142" s="286"/>
      <c r="O142" s="287"/>
      <c r="P142" s="288"/>
    </row>
    <row r="143" spans="1:16" s="297" customFormat="1" ht="22.5" customHeight="1">
      <c r="A143" s="259"/>
      <c r="B143" s="495"/>
      <c r="C143" s="188"/>
      <c r="D143" s="289"/>
      <c r="E143" s="497"/>
      <c r="F143" s="991" t="s">
        <v>427</v>
      </c>
      <c r="G143" s="992"/>
      <c r="H143" s="992"/>
      <c r="I143" s="992"/>
      <c r="J143" s="993"/>
      <c r="K143" s="336"/>
      <c r="L143" s="218"/>
      <c r="M143" s="334"/>
      <c r="N143" s="286"/>
      <c r="O143" s="287"/>
      <c r="P143" s="288"/>
    </row>
    <row r="144" spans="1:16" s="297" customFormat="1" ht="15" customHeight="1">
      <c r="A144" s="259"/>
      <c r="B144" s="495"/>
      <c r="C144" s="188"/>
      <c r="D144" s="289"/>
      <c r="E144" s="497"/>
      <c r="F144" s="1028" t="s">
        <v>300</v>
      </c>
      <c r="G144" s="1028"/>
      <c r="H144" s="1028"/>
      <c r="I144" s="1028" t="s">
        <v>301</v>
      </c>
      <c r="J144" s="1028"/>
      <c r="K144" s="519"/>
      <c r="L144" s="218"/>
      <c r="M144" s="334"/>
      <c r="N144" s="286"/>
      <c r="O144" s="287"/>
      <c r="P144" s="288"/>
    </row>
    <row r="145" spans="1:16" s="297" customFormat="1" ht="26.25" customHeight="1">
      <c r="A145" s="259"/>
      <c r="B145" s="495"/>
      <c r="C145" s="188"/>
      <c r="D145" s="289"/>
      <c r="E145" s="497"/>
      <c r="F145" s="749" t="s">
        <v>428</v>
      </c>
      <c r="G145" s="750"/>
      <c r="H145" s="813"/>
      <c r="I145" s="983"/>
      <c r="J145" s="1029"/>
      <c r="K145" s="519"/>
      <c r="L145" s="218"/>
      <c r="M145" s="334"/>
      <c r="N145" s="286"/>
      <c r="O145" s="287"/>
      <c r="P145" s="288"/>
    </row>
    <row r="146" spans="1:16" s="297" customFormat="1" ht="26.25" customHeight="1">
      <c r="A146" s="259"/>
      <c r="B146" s="495"/>
      <c r="C146" s="188"/>
      <c r="D146" s="289"/>
      <c r="E146" s="497"/>
      <c r="F146" s="1011" t="s">
        <v>429</v>
      </c>
      <c r="G146" s="1012"/>
      <c r="H146" s="1020"/>
      <c r="I146" s="1013"/>
      <c r="J146" s="1014"/>
      <c r="K146" s="519"/>
      <c r="L146" s="218"/>
      <c r="M146" s="334"/>
      <c r="N146" s="286"/>
      <c r="O146" s="287"/>
      <c r="P146" s="288"/>
    </row>
    <row r="147" spans="1:16" s="297" customFormat="1" ht="26.25" customHeight="1">
      <c r="A147" s="259"/>
      <c r="B147" s="495"/>
      <c r="C147" s="188"/>
      <c r="D147" s="497"/>
      <c r="E147" s="497"/>
      <c r="F147" s="1021" t="s">
        <v>430</v>
      </c>
      <c r="G147" s="1022"/>
      <c r="H147" s="1023"/>
      <c r="I147" s="1024"/>
      <c r="J147" s="1025"/>
      <c r="K147" s="519"/>
      <c r="L147" s="218"/>
      <c r="M147" s="334"/>
      <c r="N147" s="286"/>
      <c r="O147" s="287"/>
      <c r="P147" s="288"/>
    </row>
    <row r="148" spans="1:16" s="297" customFormat="1" ht="3.75" customHeight="1">
      <c r="A148" s="259"/>
      <c r="B148" s="495"/>
      <c r="C148" s="188"/>
      <c r="D148" s="285"/>
      <c r="E148" s="285"/>
      <c r="F148" s="337"/>
      <c r="G148" s="338"/>
      <c r="H148" s="338"/>
      <c r="I148" s="339"/>
      <c r="J148" s="340"/>
      <c r="K148" s="528"/>
      <c r="L148" s="301"/>
      <c r="M148" s="341"/>
      <c r="N148" s="342"/>
      <c r="O148" s="343"/>
      <c r="P148" s="344"/>
    </row>
    <row r="149" spans="1:16" s="297" customFormat="1" ht="30" customHeight="1">
      <c r="A149" s="259"/>
      <c r="B149" s="495"/>
      <c r="C149" s="188"/>
      <c r="D149" s="274">
        <v>2</v>
      </c>
      <c r="E149" s="274"/>
      <c r="F149" s="1026" t="s">
        <v>431</v>
      </c>
      <c r="G149" s="1027"/>
      <c r="H149" s="1027"/>
      <c r="I149" s="675"/>
      <c r="J149" s="675"/>
      <c r="K149" s="676"/>
      <c r="L149" s="677"/>
      <c r="M149" s="302" t="s">
        <v>432</v>
      </c>
      <c r="N149" s="346"/>
      <c r="O149" s="347"/>
      <c r="P149" s="348"/>
    </row>
    <row r="150" spans="1:16" s="297" customFormat="1" ht="30" customHeight="1">
      <c r="A150" s="259"/>
      <c r="B150" s="495"/>
      <c r="C150" s="188"/>
      <c r="D150" s="285">
        <v>3</v>
      </c>
      <c r="E150" s="285"/>
      <c r="F150" s="965" t="s">
        <v>433</v>
      </c>
      <c r="G150" s="966"/>
      <c r="H150" s="966"/>
      <c r="I150" s="520"/>
      <c r="J150" s="520"/>
      <c r="K150" s="673"/>
      <c r="L150" s="318"/>
      <c r="M150" s="302" t="s">
        <v>434</v>
      </c>
      <c r="N150" s="342"/>
      <c r="O150" s="343"/>
      <c r="P150" s="344"/>
    </row>
    <row r="151" spans="1:16" s="297" customFormat="1" ht="45" customHeight="1">
      <c r="A151" s="265"/>
      <c r="B151" s="349"/>
      <c r="C151" s="196"/>
      <c r="D151" s="212">
        <v>4</v>
      </c>
      <c r="E151" s="197"/>
      <c r="F151" s="776" t="s">
        <v>435</v>
      </c>
      <c r="G151" s="777"/>
      <c r="H151" s="777"/>
      <c r="I151" s="191"/>
      <c r="J151" s="191"/>
      <c r="K151" s="198"/>
      <c r="L151" s="516"/>
      <c r="M151" s="350" t="s">
        <v>421</v>
      </c>
      <c r="N151" s="293"/>
      <c r="O151" s="294"/>
      <c r="P151" s="295"/>
    </row>
    <row r="152" spans="1:16" s="297" customFormat="1" ht="42" customHeight="1">
      <c r="A152" s="259"/>
      <c r="B152" s="527">
        <v>23</v>
      </c>
      <c r="C152" s="228" t="s">
        <v>436</v>
      </c>
      <c r="D152" s="181">
        <v>1</v>
      </c>
      <c r="E152" s="181"/>
      <c r="F152" s="1030" t="s">
        <v>437</v>
      </c>
      <c r="G152" s="1031"/>
      <c r="H152" s="1032"/>
      <c r="I152" s="191"/>
      <c r="J152" s="191"/>
      <c r="K152" s="351"/>
      <c r="L152" s="522" t="s">
        <v>759</v>
      </c>
      <c r="M152" s="1033" t="s">
        <v>846</v>
      </c>
      <c r="N152" s="726"/>
      <c r="O152" s="1034"/>
      <c r="P152" s="1035"/>
    </row>
    <row r="153" spans="1:16" s="297" customFormat="1" ht="30" customHeight="1">
      <c r="A153" s="259"/>
      <c r="B153" s="349"/>
      <c r="C153" s="196"/>
      <c r="D153" s="197"/>
      <c r="E153" s="197"/>
      <c r="F153" s="904" t="s">
        <v>438</v>
      </c>
      <c r="G153" s="905"/>
      <c r="H153" s="906"/>
      <c r="I153" s="521"/>
      <c r="J153" s="521"/>
      <c r="K153" s="352"/>
      <c r="L153" s="222"/>
      <c r="M153" s="972"/>
      <c r="N153" s="224"/>
      <c r="O153" s="225"/>
      <c r="P153" s="226"/>
    </row>
    <row r="154" spans="1:16" s="297" customFormat="1" ht="60" customHeight="1">
      <c r="A154" s="259"/>
      <c r="B154" s="495">
        <v>24</v>
      </c>
      <c r="C154" s="188" t="s">
        <v>439</v>
      </c>
      <c r="D154" s="497">
        <v>1</v>
      </c>
      <c r="E154" s="497"/>
      <c r="F154" s="867" t="s">
        <v>440</v>
      </c>
      <c r="G154" s="868"/>
      <c r="H154" s="869"/>
      <c r="I154" s="366"/>
      <c r="J154" s="366"/>
      <c r="K154" s="678"/>
      <c r="L154" s="517" t="s">
        <v>760</v>
      </c>
      <c r="M154" s="1033" t="s">
        <v>441</v>
      </c>
      <c r="N154" s="937"/>
      <c r="O154" s="1037"/>
      <c r="P154" s="1038"/>
    </row>
    <row r="155" spans="1:16" s="297" customFormat="1" ht="37.5" customHeight="1">
      <c r="A155" s="259"/>
      <c r="B155" s="495"/>
      <c r="C155" s="188"/>
      <c r="D155" s="274">
        <v>2</v>
      </c>
      <c r="E155" s="274"/>
      <c r="F155" s="1001" t="s">
        <v>442</v>
      </c>
      <c r="G155" s="1002"/>
      <c r="H155" s="1003"/>
      <c r="I155" s="520"/>
      <c r="J155" s="520"/>
      <c r="K155" s="359"/>
      <c r="L155" s="353" t="s">
        <v>761</v>
      </c>
      <c r="M155" s="1036"/>
      <c r="N155" s="219"/>
      <c r="O155" s="169"/>
      <c r="P155" s="217"/>
    </row>
    <row r="156" spans="1:16" s="297" customFormat="1" ht="38.25" customHeight="1">
      <c r="A156" s="259"/>
      <c r="B156" s="349"/>
      <c r="C156" s="220"/>
      <c r="D156" s="197">
        <v>3</v>
      </c>
      <c r="E156" s="197"/>
      <c r="F156" s="776" t="s">
        <v>443</v>
      </c>
      <c r="G156" s="777"/>
      <c r="H156" s="778"/>
      <c r="I156" s="521"/>
      <c r="J156" s="521"/>
      <c r="K156" s="352"/>
      <c r="L156" s="516" t="s">
        <v>762</v>
      </c>
      <c r="M156" s="634"/>
      <c r="N156" s="828"/>
      <c r="O156" s="1046"/>
      <c r="P156" s="1047"/>
    </row>
    <row r="157" spans="1:16" s="297" customFormat="1" ht="45" customHeight="1">
      <c r="A157" s="259"/>
      <c r="B157" s="495">
        <v>25</v>
      </c>
      <c r="C157" s="1444" t="s">
        <v>924</v>
      </c>
      <c r="D157" s="307">
        <v>1</v>
      </c>
      <c r="E157" s="354"/>
      <c r="F157" s="1048" t="s">
        <v>444</v>
      </c>
      <c r="G157" s="1049"/>
      <c r="H157" s="1050"/>
      <c r="I157" s="366"/>
      <c r="J157" s="366"/>
      <c r="K157" s="679"/>
      <c r="L157" s="308" t="s">
        <v>763</v>
      </c>
      <c r="M157" s="355" t="s">
        <v>445</v>
      </c>
      <c r="N157" s="937"/>
      <c r="O157" s="1037"/>
      <c r="P157" s="1038"/>
    </row>
    <row r="158" spans="1:16" s="297" customFormat="1" ht="45" customHeight="1">
      <c r="A158" s="259"/>
      <c r="B158" s="495"/>
      <c r="C158" s="188"/>
      <c r="D158" s="497">
        <v>2</v>
      </c>
      <c r="E158" s="207" t="s">
        <v>409</v>
      </c>
      <c r="F158" s="1001" t="s">
        <v>446</v>
      </c>
      <c r="G158" s="1002"/>
      <c r="H158" s="1003"/>
      <c r="I158" s="520"/>
      <c r="J158" s="520"/>
      <c r="K158" s="359"/>
      <c r="L158" s="323" t="s">
        <v>764</v>
      </c>
      <c r="M158" s="356" t="s">
        <v>447</v>
      </c>
      <c r="N158" s="286"/>
      <c r="O158" s="287"/>
      <c r="P158" s="288"/>
    </row>
    <row r="159" spans="1:16" s="297" customFormat="1" ht="30" customHeight="1">
      <c r="A159" s="259"/>
      <c r="B159" s="495"/>
      <c r="C159" s="188"/>
      <c r="D159" s="357"/>
      <c r="E159" s="358" t="s">
        <v>411</v>
      </c>
      <c r="F159" s="1001" t="s">
        <v>448</v>
      </c>
      <c r="G159" s="1002"/>
      <c r="H159" s="1003"/>
      <c r="I159" s="520"/>
      <c r="J159" s="520"/>
      <c r="K159" s="359"/>
      <c r="L159" s="323"/>
      <c r="M159" s="360" t="s">
        <v>449</v>
      </c>
      <c r="N159" s="361"/>
      <c r="O159" s="362"/>
      <c r="P159" s="363"/>
    </row>
    <row r="160" spans="1:16" ht="30" customHeight="1">
      <c r="A160" s="259"/>
      <c r="B160" s="183"/>
      <c r="C160" s="290"/>
      <c r="D160" s="357"/>
      <c r="E160" s="358" t="s">
        <v>450</v>
      </c>
      <c r="F160" s="1001" t="s">
        <v>451</v>
      </c>
      <c r="G160" s="1002"/>
      <c r="H160" s="1003"/>
      <c r="I160" s="520"/>
      <c r="J160" s="520"/>
      <c r="K160" s="360"/>
      <c r="L160" s="323"/>
      <c r="M160" s="302" t="s">
        <v>432</v>
      </c>
      <c r="N160" s="756"/>
      <c r="O160" s="1039"/>
      <c r="P160" s="1040"/>
    </row>
    <row r="161" spans="1:16" ht="30" customHeight="1">
      <c r="A161" s="265"/>
      <c r="B161" s="195"/>
      <c r="C161" s="291"/>
      <c r="D161" s="364"/>
      <c r="E161" s="281" t="s">
        <v>452</v>
      </c>
      <c r="F161" s="776" t="s">
        <v>453</v>
      </c>
      <c r="G161" s="777"/>
      <c r="H161" s="778"/>
      <c r="I161" s="191"/>
      <c r="J161" s="191"/>
      <c r="K161" s="264"/>
      <c r="L161" s="365"/>
      <c r="M161" s="350" t="s">
        <v>434</v>
      </c>
      <c r="N161" s="1041"/>
      <c r="O161" s="1042"/>
      <c r="P161" s="1043"/>
    </row>
    <row r="162" spans="1:16" ht="49" customHeight="1">
      <c r="A162" s="259"/>
      <c r="B162" s="183">
        <v>26</v>
      </c>
      <c r="C162" s="188" t="s">
        <v>454</v>
      </c>
      <c r="D162" s="289"/>
      <c r="E162" s="497"/>
      <c r="F162" s="867" t="s">
        <v>455</v>
      </c>
      <c r="G162" s="868"/>
      <c r="H162" s="869"/>
      <c r="I162" s="186"/>
      <c r="J162" s="186"/>
      <c r="K162" s="201"/>
      <c r="L162" s="561" t="s">
        <v>802</v>
      </c>
      <c r="M162" s="567" t="s">
        <v>805</v>
      </c>
      <c r="N162" s="916"/>
      <c r="O162" s="1044"/>
      <c r="P162" s="1045"/>
    </row>
    <row r="163" spans="1:16" ht="45" customHeight="1">
      <c r="A163" s="259"/>
      <c r="B163" s="183"/>
      <c r="C163" s="188"/>
      <c r="D163" s="289"/>
      <c r="E163" s="497"/>
      <c r="F163" s="1091" t="s">
        <v>765</v>
      </c>
      <c r="G163" s="1092"/>
      <c r="H163" s="1093"/>
      <c r="I163" s="186"/>
      <c r="J163" s="186"/>
      <c r="K163" s="201"/>
      <c r="L163" s="534" t="s">
        <v>803</v>
      </c>
      <c r="M163" s="204" t="s">
        <v>804</v>
      </c>
      <c r="N163" s="533"/>
      <c r="O163" s="565"/>
      <c r="P163" s="566"/>
    </row>
    <row r="164" spans="1:16" ht="22.5" customHeight="1">
      <c r="A164" s="259"/>
      <c r="B164" s="183"/>
      <c r="C164" s="188"/>
      <c r="D164" s="289"/>
      <c r="E164" s="497"/>
      <c r="F164" s="1017" t="s">
        <v>456</v>
      </c>
      <c r="G164" s="1018"/>
      <c r="H164" s="1018"/>
      <c r="I164" s="1018"/>
      <c r="J164" s="1019"/>
      <c r="K164" s="199"/>
      <c r="L164" s="517"/>
      <c r="M164" s="214"/>
      <c r="N164" s="286"/>
      <c r="O164" s="287"/>
      <c r="P164" s="288"/>
    </row>
    <row r="165" spans="1:16" ht="15" customHeight="1">
      <c r="A165" s="259"/>
      <c r="B165" s="183"/>
      <c r="C165" s="188"/>
      <c r="D165" s="289"/>
      <c r="E165" s="497"/>
      <c r="F165" s="1009" t="s">
        <v>300</v>
      </c>
      <c r="G165" s="1009"/>
      <c r="H165" s="1009"/>
      <c r="I165" s="1053" t="s">
        <v>301</v>
      </c>
      <c r="J165" s="1053"/>
      <c r="K165" s="199"/>
      <c r="L165" s="517"/>
      <c r="M165" s="214"/>
      <c r="N165" s="286"/>
      <c r="O165" s="287"/>
      <c r="P165" s="288"/>
    </row>
    <row r="166" spans="1:16" ht="18.75" customHeight="1">
      <c r="A166" s="259"/>
      <c r="B166" s="183"/>
      <c r="C166" s="188"/>
      <c r="D166" s="289"/>
      <c r="E166" s="497"/>
      <c r="F166" s="1054" t="s">
        <v>457</v>
      </c>
      <c r="G166" s="1054"/>
      <c r="H166" s="1054"/>
      <c r="I166" s="1055"/>
      <c r="J166" s="1055"/>
      <c r="K166" s="199"/>
      <c r="L166" s="517"/>
      <c r="M166" s="214"/>
      <c r="N166" s="286"/>
      <c r="O166" s="287"/>
      <c r="P166" s="288"/>
    </row>
    <row r="167" spans="1:16" ht="18.75" customHeight="1">
      <c r="A167" s="259"/>
      <c r="B167" s="183"/>
      <c r="C167" s="188"/>
      <c r="D167" s="289"/>
      <c r="E167" s="497"/>
      <c r="F167" s="1056" t="s">
        <v>458</v>
      </c>
      <c r="G167" s="1056"/>
      <c r="H167" s="1056"/>
      <c r="I167" s="1057"/>
      <c r="J167" s="1057"/>
      <c r="K167" s="199"/>
      <c r="L167" s="517"/>
      <c r="M167" s="214"/>
      <c r="N167" s="286"/>
      <c r="O167" s="287"/>
      <c r="P167" s="288"/>
    </row>
    <row r="168" spans="1:16" ht="18.75" customHeight="1">
      <c r="A168" s="259"/>
      <c r="B168" s="195"/>
      <c r="C168" s="196"/>
      <c r="D168" s="292"/>
      <c r="E168" s="197"/>
      <c r="F168" s="1051" t="s">
        <v>459</v>
      </c>
      <c r="G168" s="1051"/>
      <c r="H168" s="1051"/>
      <c r="I168" s="1052"/>
      <c r="J168" s="1052"/>
      <c r="K168" s="264"/>
      <c r="L168" s="516"/>
      <c r="M168" s="223"/>
      <c r="N168" s="293"/>
      <c r="O168" s="294"/>
      <c r="P168" s="295"/>
    </row>
    <row r="169" spans="1:16" ht="48.65" customHeight="1">
      <c r="A169" s="259"/>
      <c r="B169" s="179">
        <v>27</v>
      </c>
      <c r="C169" s="228" t="s">
        <v>460</v>
      </c>
      <c r="D169" s="307">
        <v>1</v>
      </c>
      <c r="E169" s="181"/>
      <c r="F169" s="934" t="s">
        <v>461</v>
      </c>
      <c r="G169" s="935"/>
      <c r="H169" s="936"/>
      <c r="I169" s="366"/>
      <c r="J169" s="366"/>
      <c r="K169" s="568"/>
      <c r="L169" s="569" t="s">
        <v>806</v>
      </c>
      <c r="M169" s="653" t="s">
        <v>847</v>
      </c>
      <c r="N169" s="916"/>
      <c r="O169" s="1044"/>
      <c r="P169" s="1045"/>
    </row>
    <row r="170" spans="1:16" ht="38.25" customHeight="1">
      <c r="A170" s="259"/>
      <c r="B170" s="183"/>
      <c r="C170" s="188"/>
      <c r="D170" s="497">
        <v>2</v>
      </c>
      <c r="E170" s="496"/>
      <c r="F170" s="988" t="s">
        <v>881</v>
      </c>
      <c r="G170" s="989"/>
      <c r="H170" s="990"/>
      <c r="I170" s="191"/>
      <c r="J170" s="191"/>
      <c r="K170" s="199"/>
      <c r="L170" s="323" t="s">
        <v>807</v>
      </c>
      <c r="M170" s="272" t="s">
        <v>462</v>
      </c>
      <c r="N170" s="783"/>
      <c r="O170" s="784"/>
      <c r="P170" s="785"/>
    </row>
    <row r="171" spans="1:16" ht="30" customHeight="1">
      <c r="A171" s="259"/>
      <c r="B171" s="195"/>
      <c r="C171" s="196"/>
      <c r="D171" s="197"/>
      <c r="E171" s="197"/>
      <c r="F171" s="904" t="s">
        <v>463</v>
      </c>
      <c r="G171" s="905"/>
      <c r="H171" s="906"/>
      <c r="I171" s="521"/>
      <c r="J171" s="521"/>
      <c r="K171" s="223"/>
      <c r="L171" s="277"/>
      <c r="M171" s="223"/>
      <c r="N171" s="224"/>
      <c r="O171" s="225"/>
      <c r="P171" s="226"/>
    </row>
    <row r="172" spans="1:16" ht="15" customHeight="1">
      <c r="A172" s="259"/>
      <c r="B172" s="183">
        <v>28</v>
      </c>
      <c r="C172" s="188" t="s">
        <v>464</v>
      </c>
      <c r="D172" s="497">
        <v>1</v>
      </c>
      <c r="E172" s="497"/>
      <c r="F172" s="949" t="s">
        <v>465</v>
      </c>
      <c r="G172" s="842"/>
      <c r="H172" s="843"/>
      <c r="I172" s="191"/>
      <c r="J172" s="191"/>
      <c r="K172" s="199"/>
      <c r="L172" s="865" t="s">
        <v>766</v>
      </c>
      <c r="M172" s="1033" t="s">
        <v>466</v>
      </c>
      <c r="N172" s="726"/>
      <c r="O172" s="1034"/>
      <c r="P172" s="1035"/>
    </row>
    <row r="173" spans="1:16" ht="30" customHeight="1">
      <c r="A173" s="259"/>
      <c r="B173" s="195"/>
      <c r="C173" s="196"/>
      <c r="D173" s="197"/>
      <c r="E173" s="197"/>
      <c r="F173" s="904" t="s">
        <v>467</v>
      </c>
      <c r="G173" s="905"/>
      <c r="H173" s="906"/>
      <c r="I173" s="521"/>
      <c r="J173" s="521"/>
      <c r="K173" s="264"/>
      <c r="L173" s="1058"/>
      <c r="M173" s="972"/>
      <c r="N173" s="224"/>
      <c r="O173" s="225"/>
      <c r="P173" s="226"/>
    </row>
    <row r="174" spans="1:16" ht="52.5" customHeight="1">
      <c r="A174" s="259"/>
      <c r="B174" s="179">
        <v>29</v>
      </c>
      <c r="C174" s="228" t="s">
        <v>468</v>
      </c>
      <c r="D174" s="181">
        <v>1</v>
      </c>
      <c r="E174" s="181"/>
      <c r="F174" s="718" t="s">
        <v>469</v>
      </c>
      <c r="G174" s="719"/>
      <c r="H174" s="720"/>
      <c r="I174" s="191"/>
      <c r="J174" s="191"/>
      <c r="K174" s="182"/>
      <c r="L174" s="522" t="s">
        <v>767</v>
      </c>
      <c r="M174" s="592" t="s">
        <v>470</v>
      </c>
      <c r="N174" s="726"/>
      <c r="O174" s="1034"/>
      <c r="P174" s="1035"/>
    </row>
    <row r="175" spans="1:16" ht="30" customHeight="1">
      <c r="A175" s="265"/>
      <c r="B175" s="195"/>
      <c r="C175" s="220"/>
      <c r="D175" s="367"/>
      <c r="E175" s="529"/>
      <c r="F175" s="904" t="s">
        <v>467</v>
      </c>
      <c r="G175" s="905"/>
      <c r="H175" s="906"/>
      <c r="I175" s="521"/>
      <c r="J175" s="521"/>
      <c r="K175" s="221"/>
      <c r="L175" s="277"/>
      <c r="M175" s="223"/>
      <c r="N175" s="224"/>
      <c r="O175" s="225"/>
      <c r="P175" s="226"/>
    </row>
    <row r="176" spans="1:16" s="177" customFormat="1" ht="45" customHeight="1">
      <c r="A176" s="259"/>
      <c r="B176" s="368">
        <v>30</v>
      </c>
      <c r="C176" s="228" t="s">
        <v>471</v>
      </c>
      <c r="D176" s="181">
        <v>1</v>
      </c>
      <c r="E176" s="181"/>
      <c r="F176" s="934" t="s">
        <v>472</v>
      </c>
      <c r="G176" s="935"/>
      <c r="H176" s="936"/>
      <c r="I176" s="366"/>
      <c r="J176" s="366"/>
      <c r="K176" s="554"/>
      <c r="L176" s="522" t="s">
        <v>808</v>
      </c>
      <c r="M176" s="562" t="s">
        <v>473</v>
      </c>
      <c r="N176" s="937"/>
      <c r="O176" s="1037"/>
      <c r="P176" s="1038"/>
    </row>
    <row r="177" spans="1:16" s="177" customFormat="1" ht="41.15" customHeight="1">
      <c r="A177" s="259"/>
      <c r="B177" s="369"/>
      <c r="C177" s="370"/>
      <c r="D177" s="274">
        <v>2</v>
      </c>
      <c r="E177" s="274"/>
      <c r="F177" s="943" t="s">
        <v>474</v>
      </c>
      <c r="G177" s="944"/>
      <c r="H177" s="964"/>
      <c r="I177" s="520"/>
      <c r="J177" s="520"/>
      <c r="K177" s="555"/>
      <c r="L177" s="517" t="s">
        <v>809</v>
      </c>
      <c r="M177" s="345" t="s">
        <v>475</v>
      </c>
      <c r="N177" s="946"/>
      <c r="O177" s="1061"/>
      <c r="P177" s="1062"/>
    </row>
    <row r="178" spans="1:16" ht="48" customHeight="1">
      <c r="A178" s="259"/>
      <c r="B178" s="183"/>
      <c r="C178" s="188"/>
      <c r="D178" s="496">
        <v>3</v>
      </c>
      <c r="E178" s="496"/>
      <c r="F178" s="957" t="s">
        <v>476</v>
      </c>
      <c r="G178" s="958"/>
      <c r="H178" s="959"/>
      <c r="I178" s="191"/>
      <c r="J178" s="191"/>
      <c r="K178" s="199"/>
      <c r="L178" s="517" t="s">
        <v>810</v>
      </c>
      <c r="M178" s="1059" t="s">
        <v>477</v>
      </c>
      <c r="N178" s="810"/>
      <c r="O178" s="772"/>
      <c r="P178" s="1060"/>
    </row>
    <row r="179" spans="1:16" ht="30" customHeight="1">
      <c r="A179" s="259"/>
      <c r="B179" s="369"/>
      <c r="C179" s="370"/>
      <c r="D179" s="371"/>
      <c r="E179" s="371"/>
      <c r="F179" s="819" t="s">
        <v>478</v>
      </c>
      <c r="G179" s="820"/>
      <c r="H179" s="821"/>
      <c r="I179" s="521"/>
      <c r="J179" s="521"/>
      <c r="K179" s="221"/>
      <c r="L179" s="372"/>
      <c r="M179" s="972"/>
      <c r="N179" s="219"/>
      <c r="O179" s="169"/>
      <c r="P179" s="217"/>
    </row>
    <row r="180" spans="1:16" ht="30" customHeight="1">
      <c r="A180" s="259"/>
      <c r="B180" s="373">
        <v>31</v>
      </c>
      <c r="C180" s="374" t="s">
        <v>479</v>
      </c>
      <c r="D180" s="375">
        <v>1</v>
      </c>
      <c r="E180" s="375"/>
      <c r="F180" s="934" t="s">
        <v>480</v>
      </c>
      <c r="G180" s="935"/>
      <c r="H180" s="1066"/>
      <c r="I180" s="186"/>
      <c r="J180" s="186"/>
      <c r="K180" s="549"/>
      <c r="L180" s="308" t="s">
        <v>768</v>
      </c>
      <c r="M180" s="376"/>
      <c r="N180" s="937"/>
      <c r="O180" s="1037"/>
      <c r="P180" s="1038"/>
    </row>
    <row r="181" spans="1:16" ht="45" customHeight="1">
      <c r="A181" s="259"/>
      <c r="B181" s="377"/>
      <c r="C181" s="378"/>
      <c r="D181" s="379">
        <v>2</v>
      </c>
      <c r="E181" s="379"/>
      <c r="F181" s="943" t="s">
        <v>481</v>
      </c>
      <c r="G181" s="944"/>
      <c r="H181" s="945"/>
      <c r="I181" s="520"/>
      <c r="J181" s="520"/>
      <c r="K181" s="396"/>
      <c r="L181" s="353" t="s">
        <v>826</v>
      </c>
      <c r="M181" s="380"/>
      <c r="N181" s="346"/>
      <c r="O181" s="347"/>
      <c r="P181" s="348"/>
    </row>
    <row r="182" spans="1:16" ht="52.5" customHeight="1">
      <c r="A182" s="259"/>
      <c r="B182" s="381"/>
      <c r="C182" s="382"/>
      <c r="D182" s="383">
        <v>3</v>
      </c>
      <c r="E182" s="383"/>
      <c r="F182" s="776" t="s">
        <v>482</v>
      </c>
      <c r="G182" s="777"/>
      <c r="H182" s="778"/>
      <c r="I182" s="499"/>
      <c r="J182" s="499"/>
      <c r="K182" s="558"/>
      <c r="L182" s="516" t="s">
        <v>827</v>
      </c>
      <c r="M182" s="223"/>
      <c r="N182" s="293"/>
      <c r="O182" s="294"/>
      <c r="P182" s="295"/>
    </row>
    <row r="183" spans="1:16" s="177" customFormat="1" ht="60" customHeight="1">
      <c r="A183" s="259"/>
      <c r="B183" s="369">
        <v>32</v>
      </c>
      <c r="C183" s="384" t="s">
        <v>483</v>
      </c>
      <c r="D183" s="371">
        <v>1</v>
      </c>
      <c r="E183" s="371"/>
      <c r="F183" s="1067" t="s">
        <v>484</v>
      </c>
      <c r="G183" s="1068"/>
      <c r="H183" s="1069"/>
      <c r="I183" s="186"/>
      <c r="J183" s="186"/>
      <c r="K183" s="556"/>
      <c r="L183" s="561" t="s">
        <v>811</v>
      </c>
      <c r="M183" s="657" t="s">
        <v>812</v>
      </c>
      <c r="N183" s="937"/>
      <c r="O183" s="1037"/>
      <c r="P183" s="1038"/>
    </row>
    <row r="184" spans="1:16" s="177" customFormat="1" ht="30" customHeight="1">
      <c r="A184" s="259"/>
      <c r="B184" s="369"/>
      <c r="C184" s="384"/>
      <c r="D184" s="385">
        <v>2</v>
      </c>
      <c r="E184" s="385"/>
      <c r="F184" s="1070" t="s">
        <v>485</v>
      </c>
      <c r="G184" s="1071"/>
      <c r="H184" s="1072"/>
      <c r="I184" s="520"/>
      <c r="J184" s="520"/>
      <c r="K184" s="555"/>
      <c r="L184" s="570" t="s">
        <v>813</v>
      </c>
      <c r="M184" s="298" t="s">
        <v>486</v>
      </c>
      <c r="N184" s="946"/>
      <c r="O184" s="1061"/>
      <c r="P184" s="1062"/>
    </row>
    <row r="185" spans="1:16" s="177" customFormat="1" ht="50.15" customHeight="1">
      <c r="A185" s="259"/>
      <c r="B185" s="381"/>
      <c r="C185" s="386"/>
      <c r="D185" s="654">
        <v>3</v>
      </c>
      <c r="E185" s="654"/>
      <c r="F185" s="1063" t="s">
        <v>487</v>
      </c>
      <c r="G185" s="1064"/>
      <c r="H185" s="1065"/>
      <c r="I185" s="521"/>
      <c r="J185" s="521"/>
      <c r="K185" s="655"/>
      <c r="L185" s="656" t="s">
        <v>814</v>
      </c>
      <c r="M185" s="634" t="s">
        <v>848</v>
      </c>
      <c r="N185" s="828"/>
      <c r="O185" s="1046"/>
      <c r="P185" s="1047"/>
    </row>
    <row r="186" spans="1:16" ht="45" customHeight="1">
      <c r="A186" s="259"/>
      <c r="B186" s="369">
        <v>33</v>
      </c>
      <c r="C186" s="1445" t="s">
        <v>925</v>
      </c>
      <c r="D186" s="371">
        <v>1</v>
      </c>
      <c r="E186" s="371" t="s">
        <v>488</v>
      </c>
      <c r="F186" s="749" t="s">
        <v>489</v>
      </c>
      <c r="G186" s="750"/>
      <c r="H186" s="813"/>
      <c r="I186" s="186"/>
      <c r="J186" s="186"/>
      <c r="K186" s="549"/>
      <c r="L186" s="517" t="s">
        <v>815</v>
      </c>
      <c r="M186" s="272" t="s">
        <v>447</v>
      </c>
      <c r="N186" s="286"/>
      <c r="O186" s="287"/>
      <c r="P186" s="288"/>
    </row>
    <row r="187" spans="1:16" ht="22.5" customHeight="1">
      <c r="A187" s="259"/>
      <c r="B187" s="369"/>
      <c r="C187" s="370"/>
      <c r="D187" s="387"/>
      <c r="E187" s="388" t="s">
        <v>490</v>
      </c>
      <c r="F187" s="1011" t="s">
        <v>491</v>
      </c>
      <c r="G187" s="1012"/>
      <c r="H187" s="1020"/>
      <c r="I187" s="520"/>
      <c r="J187" s="520"/>
      <c r="K187" s="206"/>
      <c r="L187" s="895" t="s">
        <v>816</v>
      </c>
      <c r="M187" s="1077" t="s">
        <v>449</v>
      </c>
      <c r="N187" s="389"/>
      <c r="O187" s="390"/>
      <c r="P187" s="391"/>
    </row>
    <row r="188" spans="1:16" ht="35.5" customHeight="1">
      <c r="A188" s="259"/>
      <c r="B188" s="369"/>
      <c r="C188" s="370"/>
      <c r="D188" s="387"/>
      <c r="E188" s="371"/>
      <c r="F188" s="706" t="s">
        <v>492</v>
      </c>
      <c r="G188" s="986"/>
      <c r="H188" s="986"/>
      <c r="I188" s="986"/>
      <c r="J188" s="987"/>
      <c r="K188" s="199"/>
      <c r="L188" s="865"/>
      <c r="M188" s="1078"/>
      <c r="N188" s="286"/>
      <c r="O188" s="287"/>
      <c r="P188" s="288"/>
    </row>
    <row r="189" spans="1:16" ht="15" customHeight="1">
      <c r="A189" s="259"/>
      <c r="B189" s="369"/>
      <c r="C189" s="370"/>
      <c r="D189" s="387"/>
      <c r="E189" s="392"/>
      <c r="F189" s="1009" t="s">
        <v>300</v>
      </c>
      <c r="G189" s="1009"/>
      <c r="H189" s="1009"/>
      <c r="I189" s="1053" t="s">
        <v>301</v>
      </c>
      <c r="J189" s="1053"/>
      <c r="K189" s="199"/>
      <c r="L189" s="517"/>
      <c r="M189" s="1078"/>
      <c r="N189" s="286"/>
      <c r="O189" s="287"/>
      <c r="P189" s="288"/>
    </row>
    <row r="190" spans="1:16" ht="15" customHeight="1">
      <c r="A190" s="259"/>
      <c r="B190" s="369"/>
      <c r="C190" s="370"/>
      <c r="D190" s="387"/>
      <c r="E190" s="392"/>
      <c r="F190" s="706" t="s">
        <v>493</v>
      </c>
      <c r="G190" s="986"/>
      <c r="H190" s="987"/>
      <c r="I190" s="1080"/>
      <c r="J190" s="1081"/>
      <c r="K190" s="199"/>
      <c r="L190" s="517"/>
      <c r="M190" s="1078"/>
      <c r="N190" s="286"/>
      <c r="O190" s="287"/>
      <c r="P190" s="288"/>
    </row>
    <row r="191" spans="1:16" ht="15" customHeight="1">
      <c r="A191" s="259"/>
      <c r="B191" s="369"/>
      <c r="C191" s="370"/>
      <c r="D191" s="387"/>
      <c r="E191" s="392"/>
      <c r="F191" s="1073" t="s">
        <v>494</v>
      </c>
      <c r="G191" s="1074"/>
      <c r="H191" s="838"/>
      <c r="I191" s="1075"/>
      <c r="J191" s="1076"/>
      <c r="K191" s="199"/>
      <c r="L191" s="517"/>
      <c r="M191" s="1078"/>
      <c r="N191" s="286"/>
      <c r="O191" s="287"/>
      <c r="P191" s="288"/>
    </row>
    <row r="192" spans="1:16" ht="15" customHeight="1">
      <c r="A192" s="259"/>
      <c r="B192" s="369"/>
      <c r="C192" s="370"/>
      <c r="D192" s="387"/>
      <c r="E192" s="392"/>
      <c r="F192" s="1073" t="s">
        <v>495</v>
      </c>
      <c r="G192" s="1074"/>
      <c r="H192" s="838"/>
      <c r="I192" s="1075"/>
      <c r="J192" s="1076"/>
      <c r="K192" s="199"/>
      <c r="L192" s="517"/>
      <c r="M192" s="1078"/>
      <c r="N192" s="286"/>
      <c r="O192" s="287"/>
      <c r="P192" s="288"/>
    </row>
    <row r="193" spans="1:16" ht="15" customHeight="1">
      <c r="A193" s="259"/>
      <c r="B193" s="369"/>
      <c r="C193" s="370"/>
      <c r="D193" s="387"/>
      <c r="E193" s="392"/>
      <c r="F193" s="1073" t="s">
        <v>496</v>
      </c>
      <c r="G193" s="1074"/>
      <c r="H193" s="838"/>
      <c r="I193" s="1075"/>
      <c r="J193" s="1076"/>
      <c r="K193" s="199"/>
      <c r="L193" s="517"/>
      <c r="M193" s="1078"/>
      <c r="N193" s="286"/>
      <c r="O193" s="287"/>
      <c r="P193" s="288"/>
    </row>
    <row r="194" spans="1:16" ht="15" customHeight="1">
      <c r="A194" s="259"/>
      <c r="B194" s="369"/>
      <c r="C194" s="370"/>
      <c r="D194" s="387"/>
      <c r="E194" s="392"/>
      <c r="F194" s="1073" t="s">
        <v>497</v>
      </c>
      <c r="G194" s="1074"/>
      <c r="H194" s="838"/>
      <c r="I194" s="1075"/>
      <c r="J194" s="1076"/>
      <c r="K194" s="199"/>
      <c r="L194" s="517"/>
      <c r="M194" s="1078"/>
      <c r="N194" s="286"/>
      <c r="O194" s="287"/>
      <c r="P194" s="288"/>
    </row>
    <row r="195" spans="1:16" ht="15" customHeight="1">
      <c r="A195" s="259"/>
      <c r="B195" s="369"/>
      <c r="C195" s="370"/>
      <c r="D195" s="387"/>
      <c r="E195" s="392"/>
      <c r="F195" s="1073" t="s">
        <v>498</v>
      </c>
      <c r="G195" s="1074"/>
      <c r="H195" s="838"/>
      <c r="I195" s="1075"/>
      <c r="J195" s="1076"/>
      <c r="K195" s="199"/>
      <c r="L195" s="517"/>
      <c r="M195" s="1078"/>
      <c r="N195" s="286"/>
      <c r="O195" s="287"/>
      <c r="P195" s="288"/>
    </row>
    <row r="196" spans="1:16" ht="15" customHeight="1">
      <c r="A196" s="259"/>
      <c r="B196" s="369"/>
      <c r="C196" s="370"/>
      <c r="D196" s="387"/>
      <c r="E196" s="392"/>
      <c r="F196" s="1073" t="s">
        <v>499</v>
      </c>
      <c r="G196" s="1074"/>
      <c r="H196" s="838"/>
      <c r="I196" s="1075"/>
      <c r="J196" s="1076"/>
      <c r="K196" s="199"/>
      <c r="L196" s="517"/>
      <c r="M196" s="1078"/>
      <c r="N196" s="286"/>
      <c r="O196" s="287"/>
      <c r="P196" s="288"/>
    </row>
    <row r="197" spans="1:16" ht="15" customHeight="1">
      <c r="A197" s="259"/>
      <c r="B197" s="369"/>
      <c r="C197" s="370"/>
      <c r="D197" s="387"/>
      <c r="E197" s="392"/>
      <c r="F197" s="1073" t="s">
        <v>500</v>
      </c>
      <c r="G197" s="1074"/>
      <c r="H197" s="838"/>
      <c r="I197" s="1075"/>
      <c r="J197" s="1076"/>
      <c r="K197" s="199"/>
      <c r="L197" s="517"/>
      <c r="M197" s="1078"/>
      <c r="N197" s="286"/>
      <c r="O197" s="287"/>
      <c r="P197" s="288"/>
    </row>
    <row r="198" spans="1:16" ht="15" customHeight="1">
      <c r="A198" s="259"/>
      <c r="B198" s="369"/>
      <c r="C198" s="370"/>
      <c r="D198" s="387"/>
      <c r="E198" s="392"/>
      <c r="F198" s="1082" t="s">
        <v>501</v>
      </c>
      <c r="G198" s="1083"/>
      <c r="H198" s="1084"/>
      <c r="I198" s="1015"/>
      <c r="J198" s="1016"/>
      <c r="K198" s="199"/>
      <c r="L198" s="517"/>
      <c r="M198" s="1078"/>
      <c r="N198" s="286"/>
      <c r="O198" s="287"/>
      <c r="P198" s="288"/>
    </row>
    <row r="199" spans="1:16" ht="3.75" customHeight="1">
      <c r="A199" s="259"/>
      <c r="B199" s="369"/>
      <c r="C199" s="370"/>
      <c r="D199" s="387"/>
      <c r="E199" s="392"/>
      <c r="F199" s="393"/>
      <c r="G199" s="247"/>
      <c r="H199" s="247"/>
      <c r="J199" s="394"/>
      <c r="K199" s="199"/>
      <c r="L199" s="517"/>
      <c r="M199" s="1079"/>
      <c r="N199" s="286"/>
      <c r="O199" s="287"/>
      <c r="P199" s="288"/>
    </row>
    <row r="200" spans="1:16" ht="45" customHeight="1">
      <c r="A200" s="259"/>
      <c r="B200" s="369"/>
      <c r="C200" s="370"/>
      <c r="D200" s="387"/>
      <c r="E200" s="395" t="s">
        <v>450</v>
      </c>
      <c r="F200" s="1001" t="s">
        <v>502</v>
      </c>
      <c r="G200" s="1002"/>
      <c r="H200" s="1003"/>
      <c r="I200" s="520"/>
      <c r="J200" s="520"/>
      <c r="K200" s="396"/>
      <c r="L200" s="397" t="s">
        <v>817</v>
      </c>
      <c r="M200" s="398" t="s">
        <v>503</v>
      </c>
      <c r="N200" s="361"/>
      <c r="O200" s="362"/>
      <c r="P200" s="363"/>
    </row>
    <row r="201" spans="1:16" ht="51" customHeight="1">
      <c r="A201" s="265"/>
      <c r="B201" s="381"/>
      <c r="C201" s="382"/>
      <c r="D201" s="399"/>
      <c r="E201" s="400" t="s">
        <v>504</v>
      </c>
      <c r="F201" s="960" t="s">
        <v>849</v>
      </c>
      <c r="G201" s="961"/>
      <c r="H201" s="962"/>
      <c r="I201" s="191"/>
      <c r="J201" s="191"/>
      <c r="K201" s="221"/>
      <c r="L201" s="401" t="s">
        <v>818</v>
      </c>
      <c r="M201" s="262"/>
      <c r="N201" s="402"/>
      <c r="O201" s="403"/>
      <c r="P201" s="404"/>
    </row>
    <row r="202" spans="1:16" s="177" customFormat="1" ht="39.65" customHeight="1">
      <c r="A202" s="259"/>
      <c r="B202" s="195">
        <v>34</v>
      </c>
      <c r="C202" s="405" t="s">
        <v>505</v>
      </c>
      <c r="D202" s="197">
        <v>1</v>
      </c>
      <c r="E202" s="197"/>
      <c r="F202" s="917" t="s">
        <v>506</v>
      </c>
      <c r="G202" s="918"/>
      <c r="H202" s="919"/>
      <c r="I202" s="521"/>
      <c r="J202" s="521"/>
      <c r="K202" s="264"/>
      <c r="L202" s="516" t="s">
        <v>769</v>
      </c>
      <c r="M202" s="350" t="s">
        <v>507</v>
      </c>
      <c r="N202" s="973"/>
      <c r="O202" s="1112"/>
      <c r="P202" s="1113"/>
    </row>
    <row r="203" spans="1:16" ht="30" customHeight="1">
      <c r="A203" s="259"/>
      <c r="B203" s="179">
        <v>35</v>
      </c>
      <c r="C203" s="406" t="s">
        <v>508</v>
      </c>
      <c r="D203" s="181">
        <v>1</v>
      </c>
      <c r="E203" s="181"/>
      <c r="F203" s="798" t="s">
        <v>509</v>
      </c>
      <c r="G203" s="799"/>
      <c r="H203" s="953"/>
      <c r="I203" s="186"/>
      <c r="J203" s="186"/>
      <c r="K203" s="201"/>
      <c r="L203" s="522" t="s">
        <v>770</v>
      </c>
      <c r="M203" s="263" t="s">
        <v>510</v>
      </c>
      <c r="N203" s="937"/>
      <c r="O203" s="1037"/>
      <c r="P203" s="1038"/>
    </row>
    <row r="204" spans="1:16" ht="45" customHeight="1">
      <c r="A204" s="259"/>
      <c r="B204" s="195"/>
      <c r="C204" s="405"/>
      <c r="D204" s="212">
        <v>2</v>
      </c>
      <c r="E204" s="212"/>
      <c r="F204" s="1100" t="s">
        <v>511</v>
      </c>
      <c r="G204" s="1101"/>
      <c r="H204" s="1102"/>
      <c r="I204" s="499"/>
      <c r="J204" s="499"/>
      <c r="K204" s="261"/>
      <c r="L204" s="407" t="s">
        <v>771</v>
      </c>
      <c r="M204" s="213" t="s">
        <v>512</v>
      </c>
      <c r="N204" s="828"/>
      <c r="O204" s="1046"/>
      <c r="P204" s="1047"/>
    </row>
    <row r="205" spans="1:16" ht="45" customHeight="1">
      <c r="A205" s="259"/>
      <c r="B205" s="183">
        <v>37</v>
      </c>
      <c r="C205" s="187" t="s">
        <v>884</v>
      </c>
      <c r="D205" s="185">
        <v>1</v>
      </c>
      <c r="E205" s="185"/>
      <c r="F205" s="1091" t="s">
        <v>883</v>
      </c>
      <c r="G205" s="1092"/>
      <c r="H205" s="1093"/>
      <c r="I205" s="186"/>
      <c r="J205" s="186"/>
      <c r="K205" s="201"/>
      <c r="L205" s="658" t="s">
        <v>819</v>
      </c>
      <c r="M205" s="659"/>
      <c r="N205" s="1103"/>
      <c r="O205" s="1104"/>
      <c r="P205" s="1105"/>
    </row>
    <row r="206" spans="1:16" ht="45" customHeight="1">
      <c r="A206" s="259"/>
      <c r="B206" s="183"/>
      <c r="C206" s="187"/>
      <c r="D206" s="185">
        <v>2</v>
      </c>
      <c r="E206" s="497"/>
      <c r="F206" s="1109" t="s">
        <v>885</v>
      </c>
      <c r="G206" s="1110"/>
      <c r="H206" s="1111"/>
      <c r="I206" s="499"/>
      <c r="J206" s="499"/>
      <c r="K206" s="261"/>
      <c r="L206" s="365" t="s">
        <v>820</v>
      </c>
      <c r="M206" s="272"/>
      <c r="N206" s="1106"/>
      <c r="O206" s="1107"/>
      <c r="P206" s="1108"/>
    </row>
    <row r="207" spans="1:16" ht="52.5" customHeight="1">
      <c r="A207" s="259"/>
      <c r="B207" s="179">
        <v>36</v>
      </c>
      <c r="C207" s="406" t="s">
        <v>513</v>
      </c>
      <c r="D207" s="181">
        <v>1</v>
      </c>
      <c r="E207" s="181"/>
      <c r="F207" s="934" t="s">
        <v>514</v>
      </c>
      <c r="G207" s="935"/>
      <c r="H207" s="936"/>
      <c r="I207" s="186"/>
      <c r="J207" s="186"/>
      <c r="K207" s="201"/>
      <c r="L207" s="522" t="s">
        <v>821</v>
      </c>
      <c r="M207" s="263" t="s">
        <v>773</v>
      </c>
      <c r="N207" s="937"/>
      <c r="O207" s="1037"/>
      <c r="P207" s="1038"/>
    </row>
    <row r="208" spans="1:16" ht="45" customHeight="1">
      <c r="A208" s="259"/>
      <c r="B208" s="183"/>
      <c r="C208" s="187"/>
      <c r="D208" s="496">
        <v>2</v>
      </c>
      <c r="E208" s="496"/>
      <c r="F208" s="988" t="s">
        <v>515</v>
      </c>
      <c r="G208" s="989"/>
      <c r="H208" s="990"/>
      <c r="I208" s="520"/>
      <c r="J208" s="520"/>
      <c r="K208" s="360"/>
      <c r="L208" s="353" t="s">
        <v>822</v>
      </c>
      <c r="M208" s="408"/>
      <c r="N208" s="946"/>
      <c r="O208" s="1061"/>
      <c r="P208" s="1062"/>
    </row>
    <row r="209" spans="1:16" ht="45" customHeight="1" thickBot="1">
      <c r="A209" s="505"/>
      <c r="B209" s="506"/>
      <c r="C209" s="507"/>
      <c r="D209" s="508">
        <v>3</v>
      </c>
      <c r="E209" s="508"/>
      <c r="F209" s="1094" t="s">
        <v>516</v>
      </c>
      <c r="G209" s="1095"/>
      <c r="H209" s="1096"/>
      <c r="I209" s="513"/>
      <c r="J209" s="513"/>
      <c r="K209" s="557"/>
      <c r="L209" s="509" t="s">
        <v>772</v>
      </c>
      <c r="M209" s="504" t="s">
        <v>290</v>
      </c>
      <c r="N209" s="1097"/>
      <c r="O209" s="1098"/>
      <c r="P209" s="1099"/>
    </row>
  </sheetData>
  <mergeCells count="352">
    <mergeCell ref="F67:G67"/>
    <mergeCell ref="F106:H106"/>
    <mergeCell ref="F107:H107"/>
    <mergeCell ref="N106:P106"/>
    <mergeCell ref="N107:P107"/>
    <mergeCell ref="F163:H163"/>
    <mergeCell ref="F208:H208"/>
    <mergeCell ref="N208:P208"/>
    <mergeCell ref="F209:H209"/>
    <mergeCell ref="N209:P209"/>
    <mergeCell ref="F203:H203"/>
    <mergeCell ref="N203:P203"/>
    <mergeCell ref="F204:H204"/>
    <mergeCell ref="N204:P204"/>
    <mergeCell ref="F207:H207"/>
    <mergeCell ref="N207:P207"/>
    <mergeCell ref="N205:P205"/>
    <mergeCell ref="N206:P206"/>
    <mergeCell ref="F205:H205"/>
    <mergeCell ref="F206:H206"/>
    <mergeCell ref="F200:H200"/>
    <mergeCell ref="F201:H201"/>
    <mergeCell ref="F202:H202"/>
    <mergeCell ref="N202:P202"/>
    <mergeCell ref="F195:H195"/>
    <mergeCell ref="I195:J195"/>
    <mergeCell ref="F196:H196"/>
    <mergeCell ref="I196:J196"/>
    <mergeCell ref="F197:H197"/>
    <mergeCell ref="I197:J197"/>
    <mergeCell ref="L187:L188"/>
    <mergeCell ref="M187:M199"/>
    <mergeCell ref="F188:J188"/>
    <mergeCell ref="F189:H189"/>
    <mergeCell ref="I189:J189"/>
    <mergeCell ref="F190:H190"/>
    <mergeCell ref="I190:J190"/>
    <mergeCell ref="F191:H191"/>
    <mergeCell ref="F198:H198"/>
    <mergeCell ref="I198:J198"/>
    <mergeCell ref="I191:J191"/>
    <mergeCell ref="F192:H192"/>
    <mergeCell ref="I192:J192"/>
    <mergeCell ref="F193:H193"/>
    <mergeCell ref="I193:J193"/>
    <mergeCell ref="F194:H194"/>
    <mergeCell ref="I194:J194"/>
    <mergeCell ref="F186:H186"/>
    <mergeCell ref="F187:H187"/>
    <mergeCell ref="N184:P184"/>
    <mergeCell ref="F185:H185"/>
    <mergeCell ref="N185:P185"/>
    <mergeCell ref="F180:H180"/>
    <mergeCell ref="N180:P180"/>
    <mergeCell ref="F181:H181"/>
    <mergeCell ref="F182:H182"/>
    <mergeCell ref="F183:H183"/>
    <mergeCell ref="N183:P183"/>
    <mergeCell ref="F184:H184"/>
    <mergeCell ref="F178:H178"/>
    <mergeCell ref="M178:M179"/>
    <mergeCell ref="N178:P178"/>
    <mergeCell ref="F179:H179"/>
    <mergeCell ref="F174:H174"/>
    <mergeCell ref="N174:P174"/>
    <mergeCell ref="F175:H175"/>
    <mergeCell ref="F176:H176"/>
    <mergeCell ref="N176:P176"/>
    <mergeCell ref="F177:H177"/>
    <mergeCell ref="N177:P177"/>
    <mergeCell ref="N169:P169"/>
    <mergeCell ref="F170:H170"/>
    <mergeCell ref="N170:P170"/>
    <mergeCell ref="F171:H171"/>
    <mergeCell ref="F172:H172"/>
    <mergeCell ref="L172:L173"/>
    <mergeCell ref="M172:M173"/>
    <mergeCell ref="N172:P172"/>
    <mergeCell ref="F173:H173"/>
    <mergeCell ref="F168:H168"/>
    <mergeCell ref="I168:J168"/>
    <mergeCell ref="F169:H169"/>
    <mergeCell ref="F164:J164"/>
    <mergeCell ref="F165:H165"/>
    <mergeCell ref="I165:J165"/>
    <mergeCell ref="F166:H166"/>
    <mergeCell ref="I166:J166"/>
    <mergeCell ref="F167:H167"/>
    <mergeCell ref="I167:J167"/>
    <mergeCell ref="F160:H160"/>
    <mergeCell ref="N160:P160"/>
    <mergeCell ref="F161:H161"/>
    <mergeCell ref="N161:P161"/>
    <mergeCell ref="F162:H162"/>
    <mergeCell ref="N162:P162"/>
    <mergeCell ref="F156:H156"/>
    <mergeCell ref="N156:P156"/>
    <mergeCell ref="F157:H157"/>
    <mergeCell ref="N157:P157"/>
    <mergeCell ref="F158:H158"/>
    <mergeCell ref="F159:H159"/>
    <mergeCell ref="F151:H151"/>
    <mergeCell ref="F152:H152"/>
    <mergeCell ref="M152:M153"/>
    <mergeCell ref="N152:P152"/>
    <mergeCell ref="F153:H153"/>
    <mergeCell ref="F154:H154"/>
    <mergeCell ref="M154:M155"/>
    <mergeCell ref="N154:P154"/>
    <mergeCell ref="F155:H155"/>
    <mergeCell ref="F146:H146"/>
    <mergeCell ref="I146:J146"/>
    <mergeCell ref="F147:H147"/>
    <mergeCell ref="I147:J147"/>
    <mergeCell ref="F149:H149"/>
    <mergeCell ref="F150:H150"/>
    <mergeCell ref="F142:H142"/>
    <mergeCell ref="I142:J142"/>
    <mergeCell ref="F143:J143"/>
    <mergeCell ref="F144:H144"/>
    <mergeCell ref="I144:J144"/>
    <mergeCell ref="F145:H145"/>
    <mergeCell ref="I145:J145"/>
    <mergeCell ref="F138:J138"/>
    <mergeCell ref="F139:H139"/>
    <mergeCell ref="I139:J139"/>
    <mergeCell ref="F140:H140"/>
    <mergeCell ref="I140:J140"/>
    <mergeCell ref="F141:H141"/>
    <mergeCell ref="I141:J141"/>
    <mergeCell ref="I132:J132"/>
    <mergeCell ref="F133:J133"/>
    <mergeCell ref="F134:J134"/>
    <mergeCell ref="B136:B137"/>
    <mergeCell ref="F136:H136"/>
    <mergeCell ref="F137:K137"/>
    <mergeCell ref="F127:H127"/>
    <mergeCell ref="M127:M134"/>
    <mergeCell ref="F128:J128"/>
    <mergeCell ref="F129:H129"/>
    <mergeCell ref="I129:J129"/>
    <mergeCell ref="F130:H130"/>
    <mergeCell ref="I130:J130"/>
    <mergeCell ref="F131:H131"/>
    <mergeCell ref="I131:J131"/>
    <mergeCell ref="F132:H132"/>
    <mergeCell ref="F123:H123"/>
    <mergeCell ref="N123:P123"/>
    <mergeCell ref="F124:H124"/>
    <mergeCell ref="D125:D126"/>
    <mergeCell ref="F125:H125"/>
    <mergeCell ref="M125:M126"/>
    <mergeCell ref="F126:H126"/>
    <mergeCell ref="F119:H119"/>
    <mergeCell ref="N119:P119"/>
    <mergeCell ref="F120:H120"/>
    <mergeCell ref="N120:P120"/>
    <mergeCell ref="F121:H121"/>
    <mergeCell ref="F122:H122"/>
    <mergeCell ref="N122:P122"/>
    <mergeCell ref="F116:H116"/>
    <mergeCell ref="N116:P116"/>
    <mergeCell ref="F117:H117"/>
    <mergeCell ref="F118:H118"/>
    <mergeCell ref="N118:P118"/>
    <mergeCell ref="F114:H114"/>
    <mergeCell ref="N114:P114"/>
    <mergeCell ref="F115:H115"/>
    <mergeCell ref="N115:P115"/>
    <mergeCell ref="F104:H104"/>
    <mergeCell ref="N104:P104"/>
    <mergeCell ref="F105:H105"/>
    <mergeCell ref="N105:P105"/>
    <mergeCell ref="F111:H111"/>
    <mergeCell ref="N111:P111"/>
    <mergeCell ref="F112:H112"/>
    <mergeCell ref="N112:P112"/>
    <mergeCell ref="F113:H113"/>
    <mergeCell ref="N113:P113"/>
    <mergeCell ref="F108:H108"/>
    <mergeCell ref="N108:P108"/>
    <mergeCell ref="F109:H109"/>
    <mergeCell ref="M109:M110"/>
    <mergeCell ref="N109:P109"/>
    <mergeCell ref="F110:H110"/>
    <mergeCell ref="F102:H102"/>
    <mergeCell ref="N102:P102"/>
    <mergeCell ref="F103:H103"/>
    <mergeCell ref="F97:H97"/>
    <mergeCell ref="F98:H98"/>
    <mergeCell ref="F99:H99"/>
    <mergeCell ref="F100:H100"/>
    <mergeCell ref="N100:P100"/>
    <mergeCell ref="F101:H101"/>
    <mergeCell ref="N101:P101"/>
    <mergeCell ref="F92:H92"/>
    <mergeCell ref="F93:H93"/>
    <mergeCell ref="N93:P93"/>
    <mergeCell ref="F94:H94"/>
    <mergeCell ref="F95:H95"/>
    <mergeCell ref="F96:H96"/>
    <mergeCell ref="F89:H89"/>
    <mergeCell ref="N89:P89"/>
    <mergeCell ref="F90:H90"/>
    <mergeCell ref="N90:P90"/>
    <mergeCell ref="F91:H91"/>
    <mergeCell ref="N91:P91"/>
    <mergeCell ref="F86:H86"/>
    <mergeCell ref="N86:P86"/>
    <mergeCell ref="F87:H87"/>
    <mergeCell ref="N87:P87"/>
    <mergeCell ref="F88:H88"/>
    <mergeCell ref="N88:P88"/>
    <mergeCell ref="F83:H83"/>
    <mergeCell ref="M83:M84"/>
    <mergeCell ref="N83:P84"/>
    <mergeCell ref="F84:H84"/>
    <mergeCell ref="F85:H85"/>
    <mergeCell ref="N85:P85"/>
    <mergeCell ref="F80:H80"/>
    <mergeCell ref="N80:P80"/>
    <mergeCell ref="F81:H81"/>
    <mergeCell ref="N81:P81"/>
    <mergeCell ref="F82:H82"/>
    <mergeCell ref="N82:P82"/>
    <mergeCell ref="F77:H77"/>
    <mergeCell ref="N77:P77"/>
    <mergeCell ref="F78:H78"/>
    <mergeCell ref="N78:P78"/>
    <mergeCell ref="F79:H79"/>
    <mergeCell ref="N79:P79"/>
    <mergeCell ref="F73:H73"/>
    <mergeCell ref="F74:H74"/>
    <mergeCell ref="N74:P74"/>
    <mergeCell ref="F75:H75"/>
    <mergeCell ref="N75:P75"/>
    <mergeCell ref="F76:H76"/>
    <mergeCell ref="N76:P76"/>
    <mergeCell ref="F68:G68"/>
    <mergeCell ref="F69:H69"/>
    <mergeCell ref="F70:H70"/>
    <mergeCell ref="F71:H71"/>
    <mergeCell ref="L71:L72"/>
    <mergeCell ref="N71:P71"/>
    <mergeCell ref="F72:H72"/>
    <mergeCell ref="N72:P72"/>
    <mergeCell ref="F61:G61"/>
    <mergeCell ref="F62:G62"/>
    <mergeCell ref="F63:G63"/>
    <mergeCell ref="F64:G64"/>
    <mergeCell ref="F65:G65"/>
    <mergeCell ref="F66:G66"/>
    <mergeCell ref="F55:G55"/>
    <mergeCell ref="F56:G56"/>
    <mergeCell ref="F57:G57"/>
    <mergeCell ref="F58:G58"/>
    <mergeCell ref="F59:G59"/>
    <mergeCell ref="F60:G60"/>
    <mergeCell ref="F50:H50"/>
    <mergeCell ref="N50:P50"/>
    <mergeCell ref="A52:L52"/>
    <mergeCell ref="F53:H53"/>
    <mergeCell ref="N53:P53"/>
    <mergeCell ref="F54:H54"/>
    <mergeCell ref="F48:H48"/>
    <mergeCell ref="L48:L49"/>
    <mergeCell ref="M48:M49"/>
    <mergeCell ref="N48:P49"/>
    <mergeCell ref="F49:H49"/>
    <mergeCell ref="F44:H44"/>
    <mergeCell ref="N44:P44"/>
    <mergeCell ref="F45:H45"/>
    <mergeCell ref="L45:L46"/>
    <mergeCell ref="M45:M46"/>
    <mergeCell ref="N45:P47"/>
    <mergeCell ref="F46:H46"/>
    <mergeCell ref="F47:H47"/>
    <mergeCell ref="F40:H40"/>
    <mergeCell ref="N40:P40"/>
    <mergeCell ref="F41:H41"/>
    <mergeCell ref="M41:M43"/>
    <mergeCell ref="N41:P43"/>
    <mergeCell ref="F42:H42"/>
    <mergeCell ref="F43:H43"/>
    <mergeCell ref="G34:H34"/>
    <mergeCell ref="G35:H35"/>
    <mergeCell ref="G36:H36"/>
    <mergeCell ref="F37:H37"/>
    <mergeCell ref="B38:P38"/>
    <mergeCell ref="A39:L39"/>
    <mergeCell ref="F29:H29"/>
    <mergeCell ref="N29:P29"/>
    <mergeCell ref="F30:H30"/>
    <mergeCell ref="F31:H31"/>
    <mergeCell ref="F32:H32"/>
    <mergeCell ref="F33:H33"/>
    <mergeCell ref="F24:H24"/>
    <mergeCell ref="N24:P24"/>
    <mergeCell ref="F25:H25"/>
    <mergeCell ref="N25:P25"/>
    <mergeCell ref="F26:H26"/>
    <mergeCell ref="K26:K27"/>
    <mergeCell ref="M26:M28"/>
    <mergeCell ref="N26:P28"/>
    <mergeCell ref="F27:H27"/>
    <mergeCell ref="F28:H28"/>
    <mergeCell ref="F18:H18"/>
    <mergeCell ref="L18:L19"/>
    <mergeCell ref="M18:M23"/>
    <mergeCell ref="N18:P19"/>
    <mergeCell ref="F19:H19"/>
    <mergeCell ref="F21:H21"/>
    <mergeCell ref="N21:P23"/>
    <mergeCell ref="F22:H22"/>
    <mergeCell ref="F23:H23"/>
    <mergeCell ref="F11:H11"/>
    <mergeCell ref="L11:L12"/>
    <mergeCell ref="M11:M12"/>
    <mergeCell ref="N11:P12"/>
    <mergeCell ref="F12:H12"/>
    <mergeCell ref="F13:H13"/>
    <mergeCell ref="L13:L14"/>
    <mergeCell ref="M13:M17"/>
    <mergeCell ref="N13:P13"/>
    <mergeCell ref="F14:H14"/>
    <mergeCell ref="N14:P15"/>
    <mergeCell ref="F15:H15"/>
    <mergeCell ref="F16:H16"/>
    <mergeCell ref="F17:H17"/>
    <mergeCell ref="N17:P17"/>
    <mergeCell ref="C1:K1"/>
    <mergeCell ref="C3:P3"/>
    <mergeCell ref="Q9:U10"/>
    <mergeCell ref="N4:P5"/>
    <mergeCell ref="A6:L6"/>
    <mergeCell ref="F7:H7"/>
    <mergeCell ref="L7:L8"/>
    <mergeCell ref="M7:M10"/>
    <mergeCell ref="N7:P7"/>
    <mergeCell ref="F8:H8"/>
    <mergeCell ref="N8:P8"/>
    <mergeCell ref="A4:C5"/>
    <mergeCell ref="D4:H5"/>
    <mergeCell ref="I4:J4"/>
    <mergeCell ref="K4:K5"/>
    <mergeCell ref="L4:L5"/>
    <mergeCell ref="M4:M5"/>
    <mergeCell ref="Q8:U8"/>
    <mergeCell ref="F9:H9"/>
    <mergeCell ref="K9:K10"/>
    <mergeCell ref="N9:P10"/>
    <mergeCell ref="F10:H10"/>
  </mergeCells>
  <phoneticPr fontId="2"/>
  <dataValidations count="1">
    <dataValidation type="list" allowBlank="1" showInputMessage="1" showErrorMessage="1" sqref="H56:H68 I130:J132 I140:J142 I145:J147 I190:J198 I166:J168" xr:uid="{00000000-0002-0000-0200-000000000000}">
      <formula1>"　,○"</formula1>
    </dataValidation>
  </dataValidations>
  <printOptions horizontalCentered="1"/>
  <pageMargins left="0.39370078740157483" right="0.39370078740157483" top="0.59055118110236227" bottom="0.59055118110236227" header="0.31496062992125984" footer="0.19685039370078741"/>
  <pageSetup paperSize="9" scale="98" fitToWidth="0" fitToHeight="0" orientation="landscape" cellComments="asDisplayed" horizontalDpi="300" verticalDpi="300" r:id="rId1"/>
  <headerFooter alignWithMargins="0">
    <oddFooter>&amp;C&amp;P</oddFooter>
  </headerFooter>
  <rowBreaks count="17" manualBreakCount="17">
    <brk id="12" max="16383" man="1"/>
    <brk id="24" max="16383" man="1"/>
    <brk id="38" max="16383" man="1"/>
    <brk id="49" max="15" man="1"/>
    <brk id="71" max="15" man="1"/>
    <brk id="81" max="15" man="1"/>
    <brk id="89" max="15" man="1"/>
    <brk id="101" max="15" man="1"/>
    <brk id="110" max="15" man="1"/>
    <brk id="119" max="15" man="1"/>
    <brk id="127" max="15" man="1"/>
    <brk id="136" max="15" man="1"/>
    <brk id="151" max="15" man="1"/>
    <brk id="161" max="15" man="1"/>
    <brk id="175" max="15" man="1"/>
    <brk id="185" max="15" man="1"/>
    <brk id="20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88900</xdr:colOff>
                    <xdr:row>7</xdr:row>
                    <xdr:rowOff>476250</xdr:rowOff>
                  </from>
                  <to>
                    <xdr:col>9</xdr:col>
                    <xdr:colOff>31750</xdr:colOff>
                    <xdr:row>7</xdr:row>
                    <xdr:rowOff>781050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88900</xdr:colOff>
                    <xdr:row>7</xdr:row>
                    <xdr:rowOff>488950</xdr:rowOff>
                  </from>
                  <to>
                    <xdr:col>10</xdr:col>
                    <xdr:colOff>31750</xdr:colOff>
                    <xdr:row>7</xdr:row>
                    <xdr:rowOff>793750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76200</xdr:colOff>
                    <xdr:row>8</xdr:row>
                    <xdr:rowOff>127000</xdr:rowOff>
                  </from>
                  <to>
                    <xdr:col>9</xdr:col>
                    <xdr:colOff>12700</xdr:colOff>
                    <xdr:row>8</xdr:row>
                    <xdr:rowOff>431800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88900</xdr:colOff>
                    <xdr:row>8</xdr:row>
                    <xdr:rowOff>127000</xdr:rowOff>
                  </from>
                  <to>
                    <xdr:col>10</xdr:col>
                    <xdr:colOff>31750</xdr:colOff>
                    <xdr:row>8</xdr:row>
                    <xdr:rowOff>431800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88900</xdr:colOff>
                    <xdr:row>11</xdr:row>
                    <xdr:rowOff>609600</xdr:rowOff>
                  </from>
                  <to>
                    <xdr:col>9</xdr:col>
                    <xdr:colOff>31750</xdr:colOff>
                    <xdr:row>11</xdr:row>
                    <xdr:rowOff>914400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11</xdr:row>
                    <xdr:rowOff>622300</xdr:rowOff>
                  </from>
                  <to>
                    <xdr:col>10</xdr:col>
                    <xdr:colOff>12700</xdr:colOff>
                    <xdr:row>11</xdr:row>
                    <xdr:rowOff>927100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69850</xdr:colOff>
                    <xdr:row>13</xdr:row>
                    <xdr:rowOff>57150</xdr:rowOff>
                  </from>
                  <to>
                    <xdr:col>9</xdr:col>
                    <xdr:colOff>12700</xdr:colOff>
                    <xdr:row>13</xdr:row>
                    <xdr:rowOff>361950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88900</xdr:colOff>
                    <xdr:row>13</xdr:row>
                    <xdr:rowOff>69850</xdr:rowOff>
                  </from>
                  <to>
                    <xdr:col>10</xdr:col>
                    <xdr:colOff>31750</xdr:colOff>
                    <xdr:row>14</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76200</xdr:colOff>
                    <xdr:row>16</xdr:row>
                    <xdr:rowOff>0</xdr:rowOff>
                  </from>
                  <to>
                    <xdr:col>9</xdr:col>
                    <xdr:colOff>12700</xdr:colOff>
                    <xdr:row>17</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88900</xdr:colOff>
                    <xdr:row>16</xdr:row>
                    <xdr:rowOff>12700</xdr:rowOff>
                  </from>
                  <to>
                    <xdr:col>10</xdr:col>
                    <xdr:colOff>31750</xdr:colOff>
                    <xdr:row>17</xdr:row>
                    <xdr:rowOff>31750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76200</xdr:colOff>
                    <xdr:row>17</xdr:row>
                    <xdr:rowOff>146050</xdr:rowOff>
                  </from>
                  <to>
                    <xdr:col>9</xdr:col>
                    <xdr:colOff>12700</xdr:colOff>
                    <xdr:row>19</xdr:row>
                    <xdr:rowOff>69850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95250</xdr:colOff>
                    <xdr:row>17</xdr:row>
                    <xdr:rowOff>165100</xdr:rowOff>
                  </from>
                  <to>
                    <xdr:col>10</xdr:col>
                    <xdr:colOff>31750</xdr:colOff>
                    <xdr:row>19</xdr:row>
                    <xdr:rowOff>88900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88900</xdr:colOff>
                    <xdr:row>20</xdr:row>
                    <xdr:rowOff>127000</xdr:rowOff>
                  </from>
                  <to>
                    <xdr:col>9</xdr:col>
                    <xdr:colOff>31750</xdr:colOff>
                    <xdr:row>20</xdr:row>
                    <xdr:rowOff>431800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95250</xdr:colOff>
                    <xdr:row>20</xdr:row>
                    <xdr:rowOff>127000</xdr:rowOff>
                  </from>
                  <to>
                    <xdr:col>10</xdr:col>
                    <xdr:colOff>31750</xdr:colOff>
                    <xdr:row>20</xdr:row>
                    <xdr:rowOff>431800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88900</xdr:colOff>
                    <xdr:row>23</xdr:row>
                    <xdr:rowOff>908050</xdr:rowOff>
                  </from>
                  <to>
                    <xdr:col>9</xdr:col>
                    <xdr:colOff>31750</xdr:colOff>
                    <xdr:row>23</xdr:row>
                    <xdr:rowOff>1212850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88900</xdr:colOff>
                    <xdr:row>23</xdr:row>
                    <xdr:rowOff>914400</xdr:rowOff>
                  </from>
                  <to>
                    <xdr:col>10</xdr:col>
                    <xdr:colOff>19050</xdr:colOff>
                    <xdr:row>23</xdr:row>
                    <xdr:rowOff>1219200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69850</xdr:colOff>
                    <xdr:row>24</xdr:row>
                    <xdr:rowOff>0</xdr:rowOff>
                  </from>
                  <to>
                    <xdr:col>9</xdr:col>
                    <xdr:colOff>12700</xdr:colOff>
                    <xdr:row>25</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88900</xdr:colOff>
                    <xdr:row>24</xdr:row>
                    <xdr:rowOff>0</xdr:rowOff>
                  </from>
                  <to>
                    <xdr:col>10</xdr:col>
                    <xdr:colOff>31750</xdr:colOff>
                    <xdr:row>25</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69850</xdr:colOff>
                    <xdr:row>25</xdr:row>
                    <xdr:rowOff>57150</xdr:rowOff>
                  </from>
                  <to>
                    <xdr:col>9</xdr:col>
                    <xdr:colOff>12700</xdr:colOff>
                    <xdr:row>25</xdr:row>
                    <xdr:rowOff>361950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76200</xdr:colOff>
                    <xdr:row>25</xdr:row>
                    <xdr:rowOff>57150</xdr:rowOff>
                  </from>
                  <to>
                    <xdr:col>10</xdr:col>
                    <xdr:colOff>12700</xdr:colOff>
                    <xdr:row>25</xdr:row>
                    <xdr:rowOff>361950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69850</xdr:colOff>
                    <xdr:row>28</xdr:row>
                    <xdr:rowOff>57150</xdr:rowOff>
                  </from>
                  <to>
                    <xdr:col>9</xdr:col>
                    <xdr:colOff>12700</xdr:colOff>
                    <xdr:row>28</xdr:row>
                    <xdr:rowOff>361950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9</xdr:col>
                    <xdr:colOff>88900</xdr:colOff>
                    <xdr:row>28</xdr:row>
                    <xdr:rowOff>50800</xdr:rowOff>
                  </from>
                  <to>
                    <xdr:col>10</xdr:col>
                    <xdr:colOff>31750</xdr:colOff>
                    <xdr:row>28</xdr:row>
                    <xdr:rowOff>355600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88900</xdr:colOff>
                    <xdr:row>39</xdr:row>
                    <xdr:rowOff>431800</xdr:rowOff>
                  </from>
                  <to>
                    <xdr:col>9</xdr:col>
                    <xdr:colOff>19050</xdr:colOff>
                    <xdr:row>39</xdr:row>
                    <xdr:rowOff>736600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xdr:col>
                    <xdr:colOff>88900</xdr:colOff>
                    <xdr:row>39</xdr:row>
                    <xdr:rowOff>438150</xdr:rowOff>
                  </from>
                  <to>
                    <xdr:col>10</xdr:col>
                    <xdr:colOff>31750</xdr:colOff>
                    <xdr:row>39</xdr:row>
                    <xdr:rowOff>742950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69850</xdr:colOff>
                    <xdr:row>40</xdr:row>
                    <xdr:rowOff>57150</xdr:rowOff>
                  </from>
                  <to>
                    <xdr:col>9</xdr:col>
                    <xdr:colOff>12700</xdr:colOff>
                    <xdr:row>40</xdr:row>
                    <xdr:rowOff>361950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88900</xdr:colOff>
                    <xdr:row>40</xdr:row>
                    <xdr:rowOff>69850</xdr:rowOff>
                  </from>
                  <to>
                    <xdr:col>10</xdr:col>
                    <xdr:colOff>31750</xdr:colOff>
                    <xdr:row>40</xdr:row>
                    <xdr:rowOff>374650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88900</xdr:colOff>
                    <xdr:row>43</xdr:row>
                    <xdr:rowOff>152400</xdr:rowOff>
                  </from>
                  <to>
                    <xdr:col>9</xdr:col>
                    <xdr:colOff>19050</xdr:colOff>
                    <xdr:row>43</xdr:row>
                    <xdr:rowOff>457200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9</xdr:col>
                    <xdr:colOff>95250</xdr:colOff>
                    <xdr:row>43</xdr:row>
                    <xdr:rowOff>165100</xdr:rowOff>
                  </from>
                  <to>
                    <xdr:col>10</xdr:col>
                    <xdr:colOff>31750</xdr:colOff>
                    <xdr:row>43</xdr:row>
                    <xdr:rowOff>469900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88900</xdr:colOff>
                    <xdr:row>45</xdr:row>
                    <xdr:rowOff>133350</xdr:rowOff>
                  </from>
                  <to>
                    <xdr:col>9</xdr:col>
                    <xdr:colOff>19050</xdr:colOff>
                    <xdr:row>45</xdr:row>
                    <xdr:rowOff>438150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88900</xdr:colOff>
                    <xdr:row>45</xdr:row>
                    <xdr:rowOff>146050</xdr:rowOff>
                  </from>
                  <to>
                    <xdr:col>10</xdr:col>
                    <xdr:colOff>127000</xdr:colOff>
                    <xdr:row>45</xdr:row>
                    <xdr:rowOff>450850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xdr:col>
                    <xdr:colOff>69850</xdr:colOff>
                    <xdr:row>48</xdr:row>
                    <xdr:rowOff>57150</xdr:rowOff>
                  </from>
                  <to>
                    <xdr:col>9</xdr:col>
                    <xdr:colOff>12700</xdr:colOff>
                    <xdr:row>48</xdr:row>
                    <xdr:rowOff>361950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88900</xdr:colOff>
                    <xdr:row>48</xdr:row>
                    <xdr:rowOff>69850</xdr:rowOff>
                  </from>
                  <to>
                    <xdr:col>10</xdr:col>
                    <xdr:colOff>31750</xdr:colOff>
                    <xdr:row>48</xdr:row>
                    <xdr:rowOff>374650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8</xdr:col>
                    <xdr:colOff>88900</xdr:colOff>
                    <xdr:row>49</xdr:row>
                    <xdr:rowOff>133350</xdr:rowOff>
                  </from>
                  <to>
                    <xdr:col>9</xdr:col>
                    <xdr:colOff>31750</xdr:colOff>
                    <xdr:row>49</xdr:row>
                    <xdr:rowOff>438150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9</xdr:col>
                    <xdr:colOff>107950</xdr:colOff>
                    <xdr:row>49</xdr:row>
                    <xdr:rowOff>133350</xdr:rowOff>
                  </from>
                  <to>
                    <xdr:col>10</xdr:col>
                    <xdr:colOff>38100</xdr:colOff>
                    <xdr:row>49</xdr:row>
                    <xdr:rowOff>438150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8</xdr:col>
                    <xdr:colOff>76200</xdr:colOff>
                    <xdr:row>52</xdr:row>
                    <xdr:rowOff>247650</xdr:rowOff>
                  </from>
                  <to>
                    <xdr:col>9</xdr:col>
                    <xdr:colOff>12700</xdr:colOff>
                    <xdr:row>52</xdr:row>
                    <xdr:rowOff>552450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9</xdr:col>
                    <xdr:colOff>76200</xdr:colOff>
                    <xdr:row>52</xdr:row>
                    <xdr:rowOff>247650</xdr:rowOff>
                  </from>
                  <to>
                    <xdr:col>10</xdr:col>
                    <xdr:colOff>12700</xdr:colOff>
                    <xdr:row>52</xdr:row>
                    <xdr:rowOff>552450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8</xdr:col>
                    <xdr:colOff>69850</xdr:colOff>
                    <xdr:row>70</xdr:row>
                    <xdr:rowOff>0</xdr:rowOff>
                  </from>
                  <to>
                    <xdr:col>9</xdr:col>
                    <xdr:colOff>12700</xdr:colOff>
                    <xdr:row>70</xdr:row>
                    <xdr:rowOff>304800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9</xdr:col>
                    <xdr:colOff>95250</xdr:colOff>
                    <xdr:row>70</xdr:row>
                    <xdr:rowOff>0</xdr:rowOff>
                  </from>
                  <to>
                    <xdr:col>10</xdr:col>
                    <xdr:colOff>31750</xdr:colOff>
                    <xdr:row>70</xdr:row>
                    <xdr:rowOff>304800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8</xdr:col>
                    <xdr:colOff>88900</xdr:colOff>
                    <xdr:row>73</xdr:row>
                    <xdr:rowOff>190500</xdr:rowOff>
                  </from>
                  <to>
                    <xdr:col>9</xdr:col>
                    <xdr:colOff>31750</xdr:colOff>
                    <xdr:row>73</xdr:row>
                    <xdr:rowOff>495300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9</xdr:col>
                    <xdr:colOff>95250</xdr:colOff>
                    <xdr:row>73</xdr:row>
                    <xdr:rowOff>203200</xdr:rowOff>
                  </from>
                  <to>
                    <xdr:col>10</xdr:col>
                    <xdr:colOff>31750</xdr:colOff>
                    <xdr:row>73</xdr:row>
                    <xdr:rowOff>508000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8</xdr:col>
                    <xdr:colOff>69850</xdr:colOff>
                    <xdr:row>74</xdr:row>
                    <xdr:rowOff>57150</xdr:rowOff>
                  </from>
                  <to>
                    <xdr:col>9</xdr:col>
                    <xdr:colOff>12700</xdr:colOff>
                    <xdr:row>74</xdr:row>
                    <xdr:rowOff>361950</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9</xdr:col>
                    <xdr:colOff>95250</xdr:colOff>
                    <xdr:row>74</xdr:row>
                    <xdr:rowOff>69850</xdr:rowOff>
                  </from>
                  <to>
                    <xdr:col>10</xdr:col>
                    <xdr:colOff>31750</xdr:colOff>
                    <xdr:row>74</xdr:row>
                    <xdr:rowOff>374650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from>
                    <xdr:col>8</xdr:col>
                    <xdr:colOff>88900</xdr:colOff>
                    <xdr:row>75</xdr:row>
                    <xdr:rowOff>133350</xdr:rowOff>
                  </from>
                  <to>
                    <xdr:col>9</xdr:col>
                    <xdr:colOff>31750</xdr:colOff>
                    <xdr:row>75</xdr:row>
                    <xdr:rowOff>438150</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from>
                    <xdr:col>9</xdr:col>
                    <xdr:colOff>95250</xdr:colOff>
                    <xdr:row>75</xdr:row>
                    <xdr:rowOff>133350</xdr:rowOff>
                  </from>
                  <to>
                    <xdr:col>10</xdr:col>
                    <xdr:colOff>31750</xdr:colOff>
                    <xdr:row>75</xdr:row>
                    <xdr:rowOff>438150</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8</xdr:col>
                    <xdr:colOff>95250</xdr:colOff>
                    <xdr:row>76</xdr:row>
                    <xdr:rowOff>146050</xdr:rowOff>
                  </from>
                  <to>
                    <xdr:col>9</xdr:col>
                    <xdr:colOff>31750</xdr:colOff>
                    <xdr:row>76</xdr:row>
                    <xdr:rowOff>450850</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9</xdr:col>
                    <xdr:colOff>95250</xdr:colOff>
                    <xdr:row>76</xdr:row>
                    <xdr:rowOff>146050</xdr:rowOff>
                  </from>
                  <to>
                    <xdr:col>10</xdr:col>
                    <xdr:colOff>31750</xdr:colOff>
                    <xdr:row>76</xdr:row>
                    <xdr:rowOff>450850</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8</xdr:col>
                    <xdr:colOff>88900</xdr:colOff>
                    <xdr:row>77</xdr:row>
                    <xdr:rowOff>152400</xdr:rowOff>
                  </from>
                  <to>
                    <xdr:col>9</xdr:col>
                    <xdr:colOff>19050</xdr:colOff>
                    <xdr:row>77</xdr:row>
                    <xdr:rowOff>457200</xdr:rowOff>
                  </to>
                </anchor>
              </controlPr>
            </control>
          </mc:Choice>
        </mc:AlternateContent>
        <mc:AlternateContent xmlns:mc="http://schemas.openxmlformats.org/markup-compatibility/2006">
          <mc:Choice Requires="x14">
            <control shapeId="1076" r:id="rId51" name="Check Box 52">
              <controlPr defaultSize="0" autoFill="0" autoLine="0" autoPict="0">
                <anchor moveWithCells="1">
                  <from>
                    <xdr:col>9</xdr:col>
                    <xdr:colOff>95250</xdr:colOff>
                    <xdr:row>77</xdr:row>
                    <xdr:rowOff>165100</xdr:rowOff>
                  </from>
                  <to>
                    <xdr:col>10</xdr:col>
                    <xdr:colOff>31750</xdr:colOff>
                    <xdr:row>77</xdr:row>
                    <xdr:rowOff>469900</xdr:rowOff>
                  </to>
                </anchor>
              </controlPr>
            </control>
          </mc:Choice>
        </mc:AlternateContent>
        <mc:AlternateContent xmlns:mc="http://schemas.openxmlformats.org/markup-compatibility/2006">
          <mc:Choice Requires="x14">
            <control shapeId="1077" r:id="rId52" name="Check Box 53">
              <controlPr defaultSize="0" autoFill="0" autoLine="0" autoPict="0">
                <anchor moveWithCells="1">
                  <from>
                    <xdr:col>8</xdr:col>
                    <xdr:colOff>88900</xdr:colOff>
                    <xdr:row>78</xdr:row>
                    <xdr:rowOff>222250</xdr:rowOff>
                  </from>
                  <to>
                    <xdr:col>9</xdr:col>
                    <xdr:colOff>19050</xdr:colOff>
                    <xdr:row>78</xdr:row>
                    <xdr:rowOff>527050</xdr:rowOff>
                  </to>
                </anchor>
              </controlPr>
            </control>
          </mc:Choice>
        </mc:AlternateContent>
        <mc:AlternateContent xmlns:mc="http://schemas.openxmlformats.org/markup-compatibility/2006">
          <mc:Choice Requires="x14">
            <control shapeId="1078" r:id="rId53" name="Check Box 54">
              <controlPr defaultSize="0" autoFill="0" autoLine="0" autoPict="0">
                <anchor moveWithCells="1">
                  <from>
                    <xdr:col>9</xdr:col>
                    <xdr:colOff>88900</xdr:colOff>
                    <xdr:row>78</xdr:row>
                    <xdr:rowOff>222250</xdr:rowOff>
                  </from>
                  <to>
                    <xdr:col>10</xdr:col>
                    <xdr:colOff>31750</xdr:colOff>
                    <xdr:row>78</xdr:row>
                    <xdr:rowOff>527050</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from>
                    <xdr:col>8</xdr:col>
                    <xdr:colOff>107950</xdr:colOff>
                    <xdr:row>79</xdr:row>
                    <xdr:rowOff>228600</xdr:rowOff>
                  </from>
                  <to>
                    <xdr:col>9</xdr:col>
                    <xdr:colOff>38100</xdr:colOff>
                    <xdr:row>79</xdr:row>
                    <xdr:rowOff>533400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9</xdr:col>
                    <xdr:colOff>88900</xdr:colOff>
                    <xdr:row>79</xdr:row>
                    <xdr:rowOff>228600</xdr:rowOff>
                  </from>
                  <to>
                    <xdr:col>10</xdr:col>
                    <xdr:colOff>19050</xdr:colOff>
                    <xdr:row>79</xdr:row>
                    <xdr:rowOff>533400</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8</xdr:col>
                    <xdr:colOff>88900</xdr:colOff>
                    <xdr:row>80</xdr:row>
                    <xdr:rowOff>127000</xdr:rowOff>
                  </from>
                  <to>
                    <xdr:col>9</xdr:col>
                    <xdr:colOff>19050</xdr:colOff>
                    <xdr:row>80</xdr:row>
                    <xdr:rowOff>431800</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9</xdr:col>
                    <xdr:colOff>88900</xdr:colOff>
                    <xdr:row>80</xdr:row>
                    <xdr:rowOff>127000</xdr:rowOff>
                  </from>
                  <to>
                    <xdr:col>10</xdr:col>
                    <xdr:colOff>31750</xdr:colOff>
                    <xdr:row>80</xdr:row>
                    <xdr:rowOff>431800</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8</xdr:col>
                    <xdr:colOff>76200</xdr:colOff>
                    <xdr:row>81</xdr:row>
                    <xdr:rowOff>241300</xdr:rowOff>
                  </from>
                  <to>
                    <xdr:col>9</xdr:col>
                    <xdr:colOff>12700</xdr:colOff>
                    <xdr:row>81</xdr:row>
                    <xdr:rowOff>546100</xdr:rowOff>
                  </to>
                </anchor>
              </controlPr>
            </control>
          </mc:Choice>
        </mc:AlternateContent>
        <mc:AlternateContent xmlns:mc="http://schemas.openxmlformats.org/markup-compatibility/2006">
          <mc:Choice Requires="x14">
            <control shapeId="1084" r:id="rId59" name="Check Box 60">
              <controlPr defaultSize="0" autoFill="0" autoLine="0" autoPict="0">
                <anchor moveWithCells="1">
                  <from>
                    <xdr:col>9</xdr:col>
                    <xdr:colOff>88900</xdr:colOff>
                    <xdr:row>81</xdr:row>
                    <xdr:rowOff>241300</xdr:rowOff>
                  </from>
                  <to>
                    <xdr:col>10</xdr:col>
                    <xdr:colOff>31750</xdr:colOff>
                    <xdr:row>81</xdr:row>
                    <xdr:rowOff>546100</xdr:rowOff>
                  </to>
                </anchor>
              </controlPr>
            </control>
          </mc:Choice>
        </mc:AlternateContent>
        <mc:AlternateContent xmlns:mc="http://schemas.openxmlformats.org/markup-compatibility/2006">
          <mc:Choice Requires="x14">
            <control shapeId="1085" r:id="rId60" name="Check Box 61">
              <controlPr defaultSize="0" autoFill="0" autoLine="0" autoPict="0">
                <anchor moveWithCells="1">
                  <from>
                    <xdr:col>8</xdr:col>
                    <xdr:colOff>88900</xdr:colOff>
                    <xdr:row>82</xdr:row>
                    <xdr:rowOff>469900</xdr:rowOff>
                  </from>
                  <to>
                    <xdr:col>9</xdr:col>
                    <xdr:colOff>19050</xdr:colOff>
                    <xdr:row>82</xdr:row>
                    <xdr:rowOff>774700</xdr:rowOff>
                  </to>
                </anchor>
              </controlPr>
            </control>
          </mc:Choice>
        </mc:AlternateContent>
        <mc:AlternateContent xmlns:mc="http://schemas.openxmlformats.org/markup-compatibility/2006">
          <mc:Choice Requires="x14">
            <control shapeId="1086" r:id="rId61" name="Check Box 62">
              <controlPr defaultSize="0" autoFill="0" autoLine="0" autoPict="0">
                <anchor moveWithCells="1">
                  <from>
                    <xdr:col>9</xdr:col>
                    <xdr:colOff>95250</xdr:colOff>
                    <xdr:row>82</xdr:row>
                    <xdr:rowOff>469900</xdr:rowOff>
                  </from>
                  <to>
                    <xdr:col>10</xdr:col>
                    <xdr:colOff>31750</xdr:colOff>
                    <xdr:row>82</xdr:row>
                    <xdr:rowOff>774700</xdr:rowOff>
                  </to>
                </anchor>
              </controlPr>
            </control>
          </mc:Choice>
        </mc:AlternateContent>
        <mc:AlternateContent xmlns:mc="http://schemas.openxmlformats.org/markup-compatibility/2006">
          <mc:Choice Requires="x14">
            <control shapeId="1087" r:id="rId62" name="Check Box 63">
              <controlPr defaultSize="0" autoFill="0" autoLine="0" autoPict="0">
                <anchor moveWithCells="1">
                  <from>
                    <xdr:col>8</xdr:col>
                    <xdr:colOff>88900</xdr:colOff>
                    <xdr:row>84</xdr:row>
                    <xdr:rowOff>165100</xdr:rowOff>
                  </from>
                  <to>
                    <xdr:col>9</xdr:col>
                    <xdr:colOff>19050</xdr:colOff>
                    <xdr:row>84</xdr:row>
                    <xdr:rowOff>469900</xdr:rowOff>
                  </to>
                </anchor>
              </controlPr>
            </control>
          </mc:Choice>
        </mc:AlternateContent>
        <mc:AlternateContent xmlns:mc="http://schemas.openxmlformats.org/markup-compatibility/2006">
          <mc:Choice Requires="x14">
            <control shapeId="1088" r:id="rId63" name="Check Box 64">
              <controlPr defaultSize="0" autoFill="0" autoLine="0" autoPict="0">
                <anchor moveWithCells="1">
                  <from>
                    <xdr:col>9</xdr:col>
                    <xdr:colOff>88900</xdr:colOff>
                    <xdr:row>84</xdr:row>
                    <xdr:rowOff>165100</xdr:rowOff>
                  </from>
                  <to>
                    <xdr:col>10</xdr:col>
                    <xdr:colOff>19050</xdr:colOff>
                    <xdr:row>84</xdr:row>
                    <xdr:rowOff>469900</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8</xdr:col>
                    <xdr:colOff>76200</xdr:colOff>
                    <xdr:row>85</xdr:row>
                    <xdr:rowOff>127000</xdr:rowOff>
                  </from>
                  <to>
                    <xdr:col>9</xdr:col>
                    <xdr:colOff>12700</xdr:colOff>
                    <xdr:row>85</xdr:row>
                    <xdr:rowOff>431800</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9</xdr:col>
                    <xdr:colOff>95250</xdr:colOff>
                    <xdr:row>85</xdr:row>
                    <xdr:rowOff>127000</xdr:rowOff>
                  </from>
                  <to>
                    <xdr:col>10</xdr:col>
                    <xdr:colOff>31750</xdr:colOff>
                    <xdr:row>85</xdr:row>
                    <xdr:rowOff>431800</xdr:rowOff>
                  </to>
                </anchor>
              </controlPr>
            </control>
          </mc:Choice>
        </mc:AlternateContent>
        <mc:AlternateContent xmlns:mc="http://schemas.openxmlformats.org/markup-compatibility/2006">
          <mc:Choice Requires="x14">
            <control shapeId="1091" r:id="rId66" name="Check Box 67">
              <controlPr defaultSize="0" autoFill="0" autoLine="0" autoPict="0">
                <anchor moveWithCells="1">
                  <from>
                    <xdr:col>8</xdr:col>
                    <xdr:colOff>88900</xdr:colOff>
                    <xdr:row>87</xdr:row>
                    <xdr:rowOff>165100</xdr:rowOff>
                  </from>
                  <to>
                    <xdr:col>9</xdr:col>
                    <xdr:colOff>19050</xdr:colOff>
                    <xdr:row>87</xdr:row>
                    <xdr:rowOff>469900</xdr:rowOff>
                  </to>
                </anchor>
              </controlPr>
            </control>
          </mc:Choice>
        </mc:AlternateContent>
        <mc:AlternateContent xmlns:mc="http://schemas.openxmlformats.org/markup-compatibility/2006">
          <mc:Choice Requires="x14">
            <control shapeId="1092" r:id="rId67" name="Check Box 68">
              <controlPr defaultSize="0" autoFill="0" autoLine="0" autoPict="0">
                <anchor moveWithCells="1">
                  <from>
                    <xdr:col>9</xdr:col>
                    <xdr:colOff>88900</xdr:colOff>
                    <xdr:row>87</xdr:row>
                    <xdr:rowOff>165100</xdr:rowOff>
                  </from>
                  <to>
                    <xdr:col>10</xdr:col>
                    <xdr:colOff>31750</xdr:colOff>
                    <xdr:row>87</xdr:row>
                    <xdr:rowOff>469900</xdr:rowOff>
                  </to>
                </anchor>
              </controlPr>
            </control>
          </mc:Choice>
        </mc:AlternateContent>
        <mc:AlternateContent xmlns:mc="http://schemas.openxmlformats.org/markup-compatibility/2006">
          <mc:Choice Requires="x14">
            <control shapeId="1093" r:id="rId68" name="Check Box 69">
              <controlPr defaultSize="0" autoFill="0" autoLine="0" autoPict="0">
                <anchor moveWithCells="1">
                  <from>
                    <xdr:col>8</xdr:col>
                    <xdr:colOff>76200</xdr:colOff>
                    <xdr:row>88</xdr:row>
                    <xdr:rowOff>146050</xdr:rowOff>
                  </from>
                  <to>
                    <xdr:col>9</xdr:col>
                    <xdr:colOff>12700</xdr:colOff>
                    <xdr:row>88</xdr:row>
                    <xdr:rowOff>450850</xdr:rowOff>
                  </to>
                </anchor>
              </controlPr>
            </control>
          </mc:Choice>
        </mc:AlternateContent>
        <mc:AlternateContent xmlns:mc="http://schemas.openxmlformats.org/markup-compatibility/2006">
          <mc:Choice Requires="x14">
            <control shapeId="1094" r:id="rId69" name="Check Box 70">
              <controlPr defaultSize="0" autoFill="0" autoLine="0" autoPict="0">
                <anchor moveWithCells="1">
                  <from>
                    <xdr:col>9</xdr:col>
                    <xdr:colOff>88900</xdr:colOff>
                    <xdr:row>88</xdr:row>
                    <xdr:rowOff>146050</xdr:rowOff>
                  </from>
                  <to>
                    <xdr:col>10</xdr:col>
                    <xdr:colOff>31750</xdr:colOff>
                    <xdr:row>88</xdr:row>
                    <xdr:rowOff>450850</xdr:rowOff>
                  </to>
                </anchor>
              </controlPr>
            </control>
          </mc:Choice>
        </mc:AlternateContent>
        <mc:AlternateContent xmlns:mc="http://schemas.openxmlformats.org/markup-compatibility/2006">
          <mc:Choice Requires="x14">
            <control shapeId="1095" r:id="rId70" name="Check Box 71">
              <controlPr defaultSize="0" autoFill="0" autoLine="0" autoPict="0">
                <anchor moveWithCells="1">
                  <from>
                    <xdr:col>8</xdr:col>
                    <xdr:colOff>88900</xdr:colOff>
                    <xdr:row>89</xdr:row>
                    <xdr:rowOff>152400</xdr:rowOff>
                  </from>
                  <to>
                    <xdr:col>9</xdr:col>
                    <xdr:colOff>19050</xdr:colOff>
                    <xdr:row>89</xdr:row>
                    <xdr:rowOff>457200</xdr:rowOff>
                  </to>
                </anchor>
              </controlPr>
            </control>
          </mc:Choice>
        </mc:AlternateContent>
        <mc:AlternateContent xmlns:mc="http://schemas.openxmlformats.org/markup-compatibility/2006">
          <mc:Choice Requires="x14">
            <control shapeId="1096" r:id="rId71" name="Check Box 72">
              <controlPr defaultSize="0" autoFill="0" autoLine="0" autoPict="0">
                <anchor moveWithCells="1">
                  <from>
                    <xdr:col>9</xdr:col>
                    <xdr:colOff>95250</xdr:colOff>
                    <xdr:row>89</xdr:row>
                    <xdr:rowOff>152400</xdr:rowOff>
                  </from>
                  <to>
                    <xdr:col>10</xdr:col>
                    <xdr:colOff>31750</xdr:colOff>
                    <xdr:row>89</xdr:row>
                    <xdr:rowOff>457200</xdr:rowOff>
                  </to>
                </anchor>
              </controlPr>
            </control>
          </mc:Choice>
        </mc:AlternateContent>
        <mc:AlternateContent xmlns:mc="http://schemas.openxmlformats.org/markup-compatibility/2006">
          <mc:Choice Requires="x14">
            <control shapeId="1097" r:id="rId72" name="Check Box 73">
              <controlPr defaultSize="0" autoFill="0" autoLine="0" autoPict="0">
                <anchor moveWithCells="1">
                  <from>
                    <xdr:col>8</xdr:col>
                    <xdr:colOff>88900</xdr:colOff>
                    <xdr:row>90</xdr:row>
                    <xdr:rowOff>203200</xdr:rowOff>
                  </from>
                  <to>
                    <xdr:col>9</xdr:col>
                    <xdr:colOff>19050</xdr:colOff>
                    <xdr:row>90</xdr:row>
                    <xdr:rowOff>508000</xdr:rowOff>
                  </to>
                </anchor>
              </controlPr>
            </control>
          </mc:Choice>
        </mc:AlternateContent>
        <mc:AlternateContent xmlns:mc="http://schemas.openxmlformats.org/markup-compatibility/2006">
          <mc:Choice Requires="x14">
            <control shapeId="1098" r:id="rId73" name="Check Box 74">
              <controlPr defaultSize="0" autoFill="0" autoLine="0" autoPict="0">
                <anchor moveWithCells="1">
                  <from>
                    <xdr:col>9</xdr:col>
                    <xdr:colOff>88900</xdr:colOff>
                    <xdr:row>90</xdr:row>
                    <xdr:rowOff>203200</xdr:rowOff>
                  </from>
                  <to>
                    <xdr:col>10</xdr:col>
                    <xdr:colOff>19050</xdr:colOff>
                    <xdr:row>90</xdr:row>
                    <xdr:rowOff>508000</xdr:rowOff>
                  </to>
                </anchor>
              </controlPr>
            </control>
          </mc:Choice>
        </mc:AlternateContent>
        <mc:AlternateContent xmlns:mc="http://schemas.openxmlformats.org/markup-compatibility/2006">
          <mc:Choice Requires="x14">
            <control shapeId="1099" r:id="rId74" name="Check Box 75">
              <controlPr defaultSize="0" autoFill="0" autoLine="0" autoPict="0">
                <anchor moveWithCells="1">
                  <from>
                    <xdr:col>8</xdr:col>
                    <xdr:colOff>88900</xdr:colOff>
                    <xdr:row>92</xdr:row>
                    <xdr:rowOff>165100</xdr:rowOff>
                  </from>
                  <to>
                    <xdr:col>9</xdr:col>
                    <xdr:colOff>19050</xdr:colOff>
                    <xdr:row>92</xdr:row>
                    <xdr:rowOff>469900</xdr:rowOff>
                  </to>
                </anchor>
              </controlPr>
            </control>
          </mc:Choice>
        </mc:AlternateContent>
        <mc:AlternateContent xmlns:mc="http://schemas.openxmlformats.org/markup-compatibility/2006">
          <mc:Choice Requires="x14">
            <control shapeId="1100" r:id="rId75" name="Check Box 76">
              <controlPr defaultSize="0" autoFill="0" autoLine="0" autoPict="0">
                <anchor moveWithCells="1">
                  <from>
                    <xdr:col>9</xdr:col>
                    <xdr:colOff>95250</xdr:colOff>
                    <xdr:row>92</xdr:row>
                    <xdr:rowOff>171450</xdr:rowOff>
                  </from>
                  <to>
                    <xdr:col>10</xdr:col>
                    <xdr:colOff>31750</xdr:colOff>
                    <xdr:row>92</xdr:row>
                    <xdr:rowOff>476250</xdr:rowOff>
                  </to>
                </anchor>
              </controlPr>
            </control>
          </mc:Choice>
        </mc:AlternateContent>
        <mc:AlternateContent xmlns:mc="http://schemas.openxmlformats.org/markup-compatibility/2006">
          <mc:Choice Requires="x14">
            <control shapeId="1101" r:id="rId76" name="Check Box 77">
              <controlPr defaultSize="0" autoFill="0" autoLine="0" autoPict="0">
                <anchor moveWithCells="1">
                  <from>
                    <xdr:col>8</xdr:col>
                    <xdr:colOff>76200</xdr:colOff>
                    <xdr:row>99</xdr:row>
                    <xdr:rowOff>203200</xdr:rowOff>
                  </from>
                  <to>
                    <xdr:col>9</xdr:col>
                    <xdr:colOff>12700</xdr:colOff>
                    <xdr:row>99</xdr:row>
                    <xdr:rowOff>508000</xdr:rowOff>
                  </to>
                </anchor>
              </controlPr>
            </control>
          </mc:Choice>
        </mc:AlternateContent>
        <mc:AlternateContent xmlns:mc="http://schemas.openxmlformats.org/markup-compatibility/2006">
          <mc:Choice Requires="x14">
            <control shapeId="1102" r:id="rId77" name="Check Box 78">
              <controlPr defaultSize="0" autoFill="0" autoLine="0" autoPict="0">
                <anchor moveWithCells="1">
                  <from>
                    <xdr:col>9</xdr:col>
                    <xdr:colOff>88900</xdr:colOff>
                    <xdr:row>99</xdr:row>
                    <xdr:rowOff>203200</xdr:rowOff>
                  </from>
                  <to>
                    <xdr:col>10</xdr:col>
                    <xdr:colOff>19050</xdr:colOff>
                    <xdr:row>99</xdr:row>
                    <xdr:rowOff>508000</xdr:rowOff>
                  </to>
                </anchor>
              </controlPr>
            </control>
          </mc:Choice>
        </mc:AlternateContent>
        <mc:AlternateContent xmlns:mc="http://schemas.openxmlformats.org/markup-compatibility/2006">
          <mc:Choice Requires="x14">
            <control shapeId="1103" r:id="rId78" name="Check Box 79">
              <controlPr defaultSize="0" autoFill="0" autoLine="0" autoPict="0">
                <anchor moveWithCells="1">
                  <from>
                    <xdr:col>8</xdr:col>
                    <xdr:colOff>76200</xdr:colOff>
                    <xdr:row>101</xdr:row>
                    <xdr:rowOff>133350</xdr:rowOff>
                  </from>
                  <to>
                    <xdr:col>9</xdr:col>
                    <xdr:colOff>12700</xdr:colOff>
                    <xdr:row>101</xdr:row>
                    <xdr:rowOff>438150</xdr:rowOff>
                  </to>
                </anchor>
              </controlPr>
            </control>
          </mc:Choice>
        </mc:AlternateContent>
        <mc:AlternateContent xmlns:mc="http://schemas.openxmlformats.org/markup-compatibility/2006">
          <mc:Choice Requires="x14">
            <control shapeId="1104" r:id="rId79" name="Check Box 80">
              <controlPr defaultSize="0" autoFill="0" autoLine="0" autoPict="0">
                <anchor moveWithCells="1">
                  <from>
                    <xdr:col>9</xdr:col>
                    <xdr:colOff>88900</xdr:colOff>
                    <xdr:row>101</xdr:row>
                    <xdr:rowOff>146050</xdr:rowOff>
                  </from>
                  <to>
                    <xdr:col>10</xdr:col>
                    <xdr:colOff>31750</xdr:colOff>
                    <xdr:row>101</xdr:row>
                    <xdr:rowOff>450850</xdr:rowOff>
                  </to>
                </anchor>
              </controlPr>
            </control>
          </mc:Choice>
        </mc:AlternateContent>
        <mc:AlternateContent xmlns:mc="http://schemas.openxmlformats.org/markup-compatibility/2006">
          <mc:Choice Requires="x14">
            <control shapeId="1105" r:id="rId80" name="Check Box 81">
              <controlPr defaultSize="0" autoFill="0" autoLine="0" autoPict="0">
                <anchor moveWithCells="1">
                  <from>
                    <xdr:col>8</xdr:col>
                    <xdr:colOff>88900</xdr:colOff>
                    <xdr:row>102</xdr:row>
                    <xdr:rowOff>76200</xdr:rowOff>
                  </from>
                  <to>
                    <xdr:col>9</xdr:col>
                    <xdr:colOff>31750</xdr:colOff>
                    <xdr:row>102</xdr:row>
                    <xdr:rowOff>381000</xdr:rowOff>
                  </to>
                </anchor>
              </controlPr>
            </control>
          </mc:Choice>
        </mc:AlternateContent>
        <mc:AlternateContent xmlns:mc="http://schemas.openxmlformats.org/markup-compatibility/2006">
          <mc:Choice Requires="x14">
            <control shapeId="1106" r:id="rId81" name="Check Box 82">
              <controlPr defaultSize="0" autoFill="0" autoLine="0" autoPict="0">
                <anchor moveWithCells="1">
                  <from>
                    <xdr:col>9</xdr:col>
                    <xdr:colOff>95250</xdr:colOff>
                    <xdr:row>102</xdr:row>
                    <xdr:rowOff>76200</xdr:rowOff>
                  </from>
                  <to>
                    <xdr:col>10</xdr:col>
                    <xdr:colOff>31750</xdr:colOff>
                    <xdr:row>102</xdr:row>
                    <xdr:rowOff>381000</xdr:rowOff>
                  </to>
                </anchor>
              </controlPr>
            </control>
          </mc:Choice>
        </mc:AlternateContent>
        <mc:AlternateContent xmlns:mc="http://schemas.openxmlformats.org/markup-compatibility/2006">
          <mc:Choice Requires="x14">
            <control shapeId="1107" r:id="rId82" name="Check Box 83">
              <controlPr defaultSize="0" autoFill="0" autoLine="0" autoPict="0">
                <anchor moveWithCells="1">
                  <from>
                    <xdr:col>8</xdr:col>
                    <xdr:colOff>88900</xdr:colOff>
                    <xdr:row>103</xdr:row>
                    <xdr:rowOff>146050</xdr:rowOff>
                  </from>
                  <to>
                    <xdr:col>9</xdr:col>
                    <xdr:colOff>31750</xdr:colOff>
                    <xdr:row>103</xdr:row>
                    <xdr:rowOff>450850</xdr:rowOff>
                  </to>
                </anchor>
              </controlPr>
            </control>
          </mc:Choice>
        </mc:AlternateContent>
        <mc:AlternateContent xmlns:mc="http://schemas.openxmlformats.org/markup-compatibility/2006">
          <mc:Choice Requires="x14">
            <control shapeId="1108" r:id="rId83" name="Check Box 84">
              <controlPr defaultSize="0" autoFill="0" autoLine="0" autoPict="0">
                <anchor moveWithCells="1">
                  <from>
                    <xdr:col>9</xdr:col>
                    <xdr:colOff>88900</xdr:colOff>
                    <xdr:row>103</xdr:row>
                    <xdr:rowOff>146050</xdr:rowOff>
                  </from>
                  <to>
                    <xdr:col>10</xdr:col>
                    <xdr:colOff>31750</xdr:colOff>
                    <xdr:row>103</xdr:row>
                    <xdr:rowOff>450850</xdr:rowOff>
                  </to>
                </anchor>
              </controlPr>
            </control>
          </mc:Choice>
        </mc:AlternateContent>
        <mc:AlternateContent xmlns:mc="http://schemas.openxmlformats.org/markup-compatibility/2006">
          <mc:Choice Requires="x14">
            <control shapeId="1109" r:id="rId84" name="Check Box 85">
              <controlPr defaultSize="0" autoFill="0" autoLine="0" autoPict="0">
                <anchor moveWithCells="1">
                  <from>
                    <xdr:col>8</xdr:col>
                    <xdr:colOff>88900</xdr:colOff>
                    <xdr:row>104</xdr:row>
                    <xdr:rowOff>146050</xdr:rowOff>
                  </from>
                  <to>
                    <xdr:col>9</xdr:col>
                    <xdr:colOff>31750</xdr:colOff>
                    <xdr:row>104</xdr:row>
                    <xdr:rowOff>450850</xdr:rowOff>
                  </to>
                </anchor>
              </controlPr>
            </control>
          </mc:Choice>
        </mc:AlternateContent>
        <mc:AlternateContent xmlns:mc="http://schemas.openxmlformats.org/markup-compatibility/2006">
          <mc:Choice Requires="x14">
            <control shapeId="1110" r:id="rId85" name="Check Box 86">
              <controlPr defaultSize="0" autoFill="0" autoLine="0" autoPict="0">
                <anchor moveWithCells="1">
                  <from>
                    <xdr:col>9</xdr:col>
                    <xdr:colOff>95250</xdr:colOff>
                    <xdr:row>104</xdr:row>
                    <xdr:rowOff>146050</xdr:rowOff>
                  </from>
                  <to>
                    <xdr:col>10</xdr:col>
                    <xdr:colOff>31750</xdr:colOff>
                    <xdr:row>104</xdr:row>
                    <xdr:rowOff>450850</xdr:rowOff>
                  </to>
                </anchor>
              </controlPr>
            </control>
          </mc:Choice>
        </mc:AlternateContent>
        <mc:AlternateContent xmlns:mc="http://schemas.openxmlformats.org/markup-compatibility/2006">
          <mc:Choice Requires="x14">
            <control shapeId="1111" r:id="rId86" name="Check Box 87">
              <controlPr defaultSize="0" autoFill="0" autoLine="0" autoPict="0">
                <anchor moveWithCells="1">
                  <from>
                    <xdr:col>8</xdr:col>
                    <xdr:colOff>76200</xdr:colOff>
                    <xdr:row>105</xdr:row>
                    <xdr:rowOff>165100</xdr:rowOff>
                  </from>
                  <to>
                    <xdr:col>9</xdr:col>
                    <xdr:colOff>12700</xdr:colOff>
                    <xdr:row>105</xdr:row>
                    <xdr:rowOff>469900</xdr:rowOff>
                  </to>
                </anchor>
              </controlPr>
            </control>
          </mc:Choice>
        </mc:AlternateContent>
        <mc:AlternateContent xmlns:mc="http://schemas.openxmlformats.org/markup-compatibility/2006">
          <mc:Choice Requires="x14">
            <control shapeId="1112" r:id="rId87" name="Check Box 88">
              <controlPr defaultSize="0" autoFill="0" autoLine="0" autoPict="0">
                <anchor moveWithCells="1">
                  <from>
                    <xdr:col>9</xdr:col>
                    <xdr:colOff>69850</xdr:colOff>
                    <xdr:row>105</xdr:row>
                    <xdr:rowOff>165100</xdr:rowOff>
                  </from>
                  <to>
                    <xdr:col>10</xdr:col>
                    <xdr:colOff>12700</xdr:colOff>
                    <xdr:row>105</xdr:row>
                    <xdr:rowOff>469900</xdr:rowOff>
                  </to>
                </anchor>
              </controlPr>
            </control>
          </mc:Choice>
        </mc:AlternateContent>
        <mc:AlternateContent xmlns:mc="http://schemas.openxmlformats.org/markup-compatibility/2006">
          <mc:Choice Requires="x14">
            <control shapeId="1113" r:id="rId88" name="Check Box 89">
              <controlPr defaultSize="0" autoFill="0" autoLine="0" autoPict="0">
                <anchor moveWithCells="1">
                  <from>
                    <xdr:col>8</xdr:col>
                    <xdr:colOff>88900</xdr:colOff>
                    <xdr:row>106</xdr:row>
                    <xdr:rowOff>127000</xdr:rowOff>
                  </from>
                  <to>
                    <xdr:col>9</xdr:col>
                    <xdr:colOff>19050</xdr:colOff>
                    <xdr:row>106</xdr:row>
                    <xdr:rowOff>431800</xdr:rowOff>
                  </to>
                </anchor>
              </controlPr>
            </control>
          </mc:Choice>
        </mc:AlternateContent>
        <mc:AlternateContent xmlns:mc="http://schemas.openxmlformats.org/markup-compatibility/2006">
          <mc:Choice Requires="x14">
            <control shapeId="1114" r:id="rId89" name="Check Box 90">
              <controlPr defaultSize="0" autoFill="0" autoLine="0" autoPict="0">
                <anchor moveWithCells="1">
                  <from>
                    <xdr:col>9</xdr:col>
                    <xdr:colOff>88900</xdr:colOff>
                    <xdr:row>106</xdr:row>
                    <xdr:rowOff>127000</xdr:rowOff>
                  </from>
                  <to>
                    <xdr:col>10</xdr:col>
                    <xdr:colOff>31750</xdr:colOff>
                    <xdr:row>106</xdr:row>
                    <xdr:rowOff>431800</xdr:rowOff>
                  </to>
                </anchor>
              </controlPr>
            </control>
          </mc:Choice>
        </mc:AlternateContent>
        <mc:AlternateContent xmlns:mc="http://schemas.openxmlformats.org/markup-compatibility/2006">
          <mc:Choice Requires="x14">
            <control shapeId="1115" r:id="rId90" name="Check Box 91">
              <controlPr defaultSize="0" autoFill="0" autoLine="0" autoPict="0">
                <anchor moveWithCells="1">
                  <from>
                    <xdr:col>8</xdr:col>
                    <xdr:colOff>88900</xdr:colOff>
                    <xdr:row>107</xdr:row>
                    <xdr:rowOff>146050</xdr:rowOff>
                  </from>
                  <to>
                    <xdr:col>9</xdr:col>
                    <xdr:colOff>31750</xdr:colOff>
                    <xdr:row>107</xdr:row>
                    <xdr:rowOff>450850</xdr:rowOff>
                  </to>
                </anchor>
              </controlPr>
            </control>
          </mc:Choice>
        </mc:AlternateContent>
        <mc:AlternateContent xmlns:mc="http://schemas.openxmlformats.org/markup-compatibility/2006">
          <mc:Choice Requires="x14">
            <control shapeId="1116" r:id="rId91" name="Check Box 92">
              <controlPr defaultSize="0" autoFill="0" autoLine="0" autoPict="0">
                <anchor moveWithCells="1">
                  <from>
                    <xdr:col>9</xdr:col>
                    <xdr:colOff>95250</xdr:colOff>
                    <xdr:row>107</xdr:row>
                    <xdr:rowOff>146050</xdr:rowOff>
                  </from>
                  <to>
                    <xdr:col>10</xdr:col>
                    <xdr:colOff>31750</xdr:colOff>
                    <xdr:row>107</xdr:row>
                    <xdr:rowOff>450850</xdr:rowOff>
                  </to>
                </anchor>
              </controlPr>
            </control>
          </mc:Choice>
        </mc:AlternateContent>
        <mc:AlternateContent xmlns:mc="http://schemas.openxmlformats.org/markup-compatibility/2006">
          <mc:Choice Requires="x14">
            <control shapeId="1117" r:id="rId92" name="Check Box 93">
              <controlPr defaultSize="0" autoFill="0" autoLine="0" autoPict="0">
                <anchor moveWithCells="1">
                  <from>
                    <xdr:col>8</xdr:col>
                    <xdr:colOff>88900</xdr:colOff>
                    <xdr:row>108</xdr:row>
                    <xdr:rowOff>146050</xdr:rowOff>
                  </from>
                  <to>
                    <xdr:col>9</xdr:col>
                    <xdr:colOff>31750</xdr:colOff>
                    <xdr:row>108</xdr:row>
                    <xdr:rowOff>450850</xdr:rowOff>
                  </to>
                </anchor>
              </controlPr>
            </control>
          </mc:Choice>
        </mc:AlternateContent>
        <mc:AlternateContent xmlns:mc="http://schemas.openxmlformats.org/markup-compatibility/2006">
          <mc:Choice Requires="x14">
            <control shapeId="1118" r:id="rId93" name="Check Box 94">
              <controlPr defaultSize="0" autoFill="0" autoLine="0" autoPict="0">
                <anchor moveWithCells="1">
                  <from>
                    <xdr:col>9</xdr:col>
                    <xdr:colOff>95250</xdr:colOff>
                    <xdr:row>108</xdr:row>
                    <xdr:rowOff>146050</xdr:rowOff>
                  </from>
                  <to>
                    <xdr:col>10</xdr:col>
                    <xdr:colOff>31750</xdr:colOff>
                    <xdr:row>108</xdr:row>
                    <xdr:rowOff>450850</xdr:rowOff>
                  </to>
                </anchor>
              </controlPr>
            </control>
          </mc:Choice>
        </mc:AlternateContent>
        <mc:AlternateContent xmlns:mc="http://schemas.openxmlformats.org/markup-compatibility/2006">
          <mc:Choice Requires="x14">
            <control shapeId="1119" r:id="rId94" name="Check Box 95">
              <controlPr defaultSize="0" autoFill="0" autoLine="0" autoPict="0">
                <anchor moveWithCells="1">
                  <from>
                    <xdr:col>8</xdr:col>
                    <xdr:colOff>88900</xdr:colOff>
                    <xdr:row>110</xdr:row>
                    <xdr:rowOff>241300</xdr:rowOff>
                  </from>
                  <to>
                    <xdr:col>9</xdr:col>
                    <xdr:colOff>31750</xdr:colOff>
                    <xdr:row>110</xdr:row>
                    <xdr:rowOff>546100</xdr:rowOff>
                  </to>
                </anchor>
              </controlPr>
            </control>
          </mc:Choice>
        </mc:AlternateContent>
        <mc:AlternateContent xmlns:mc="http://schemas.openxmlformats.org/markup-compatibility/2006">
          <mc:Choice Requires="x14">
            <control shapeId="1120" r:id="rId95" name="Check Box 96">
              <controlPr defaultSize="0" autoFill="0" autoLine="0" autoPict="0">
                <anchor moveWithCells="1">
                  <from>
                    <xdr:col>9</xdr:col>
                    <xdr:colOff>88900</xdr:colOff>
                    <xdr:row>110</xdr:row>
                    <xdr:rowOff>241300</xdr:rowOff>
                  </from>
                  <to>
                    <xdr:col>10</xdr:col>
                    <xdr:colOff>31750</xdr:colOff>
                    <xdr:row>110</xdr:row>
                    <xdr:rowOff>546100</xdr:rowOff>
                  </to>
                </anchor>
              </controlPr>
            </control>
          </mc:Choice>
        </mc:AlternateContent>
        <mc:AlternateContent xmlns:mc="http://schemas.openxmlformats.org/markup-compatibility/2006">
          <mc:Choice Requires="x14">
            <control shapeId="1121" r:id="rId96" name="Check Box 97">
              <controlPr defaultSize="0" autoFill="0" autoLine="0" autoPict="0">
                <anchor moveWithCells="1">
                  <from>
                    <xdr:col>8</xdr:col>
                    <xdr:colOff>88900</xdr:colOff>
                    <xdr:row>111</xdr:row>
                    <xdr:rowOff>88900</xdr:rowOff>
                  </from>
                  <to>
                    <xdr:col>9</xdr:col>
                    <xdr:colOff>31750</xdr:colOff>
                    <xdr:row>111</xdr:row>
                    <xdr:rowOff>393700</xdr:rowOff>
                  </to>
                </anchor>
              </controlPr>
            </control>
          </mc:Choice>
        </mc:AlternateContent>
        <mc:AlternateContent xmlns:mc="http://schemas.openxmlformats.org/markup-compatibility/2006">
          <mc:Choice Requires="x14">
            <control shapeId="1122" r:id="rId97" name="Check Box 98">
              <controlPr defaultSize="0" autoFill="0" autoLine="0" autoPict="0">
                <anchor moveWithCells="1">
                  <from>
                    <xdr:col>9</xdr:col>
                    <xdr:colOff>88900</xdr:colOff>
                    <xdr:row>111</xdr:row>
                    <xdr:rowOff>88900</xdr:rowOff>
                  </from>
                  <to>
                    <xdr:col>10</xdr:col>
                    <xdr:colOff>19050</xdr:colOff>
                    <xdr:row>111</xdr:row>
                    <xdr:rowOff>393700</xdr:rowOff>
                  </to>
                </anchor>
              </controlPr>
            </control>
          </mc:Choice>
        </mc:AlternateContent>
        <mc:AlternateContent xmlns:mc="http://schemas.openxmlformats.org/markup-compatibility/2006">
          <mc:Choice Requires="x14">
            <control shapeId="1123" r:id="rId98" name="Check Box 99">
              <controlPr defaultSize="0" autoFill="0" autoLine="0" autoPict="0">
                <anchor moveWithCells="1">
                  <from>
                    <xdr:col>8</xdr:col>
                    <xdr:colOff>95250</xdr:colOff>
                    <xdr:row>112</xdr:row>
                    <xdr:rowOff>57150</xdr:rowOff>
                  </from>
                  <to>
                    <xdr:col>9</xdr:col>
                    <xdr:colOff>31750</xdr:colOff>
                    <xdr:row>112</xdr:row>
                    <xdr:rowOff>361950</xdr:rowOff>
                  </to>
                </anchor>
              </controlPr>
            </control>
          </mc:Choice>
        </mc:AlternateContent>
        <mc:AlternateContent xmlns:mc="http://schemas.openxmlformats.org/markup-compatibility/2006">
          <mc:Choice Requires="x14">
            <control shapeId="1124" r:id="rId99" name="Check Box 100">
              <controlPr defaultSize="0" autoFill="0" autoLine="0" autoPict="0">
                <anchor moveWithCells="1">
                  <from>
                    <xdr:col>9</xdr:col>
                    <xdr:colOff>88900</xdr:colOff>
                    <xdr:row>112</xdr:row>
                    <xdr:rowOff>69850</xdr:rowOff>
                  </from>
                  <to>
                    <xdr:col>10</xdr:col>
                    <xdr:colOff>31750</xdr:colOff>
                    <xdr:row>112</xdr:row>
                    <xdr:rowOff>374650</xdr:rowOff>
                  </to>
                </anchor>
              </controlPr>
            </control>
          </mc:Choice>
        </mc:AlternateContent>
        <mc:AlternateContent xmlns:mc="http://schemas.openxmlformats.org/markup-compatibility/2006">
          <mc:Choice Requires="x14">
            <control shapeId="1125" r:id="rId100" name="Check Box 101">
              <controlPr defaultSize="0" autoFill="0" autoLine="0" autoPict="0">
                <anchor moveWithCells="1">
                  <from>
                    <xdr:col>8</xdr:col>
                    <xdr:colOff>88900</xdr:colOff>
                    <xdr:row>113</xdr:row>
                    <xdr:rowOff>31750</xdr:rowOff>
                  </from>
                  <to>
                    <xdr:col>9</xdr:col>
                    <xdr:colOff>31750</xdr:colOff>
                    <xdr:row>113</xdr:row>
                    <xdr:rowOff>336550</xdr:rowOff>
                  </to>
                </anchor>
              </controlPr>
            </control>
          </mc:Choice>
        </mc:AlternateContent>
        <mc:AlternateContent xmlns:mc="http://schemas.openxmlformats.org/markup-compatibility/2006">
          <mc:Choice Requires="x14">
            <control shapeId="1126" r:id="rId101" name="Check Box 102">
              <controlPr defaultSize="0" autoFill="0" autoLine="0" autoPict="0">
                <anchor moveWithCells="1">
                  <from>
                    <xdr:col>9</xdr:col>
                    <xdr:colOff>88900</xdr:colOff>
                    <xdr:row>113</xdr:row>
                    <xdr:rowOff>31750</xdr:rowOff>
                  </from>
                  <to>
                    <xdr:col>10</xdr:col>
                    <xdr:colOff>19050</xdr:colOff>
                    <xdr:row>113</xdr:row>
                    <xdr:rowOff>336550</xdr:rowOff>
                  </to>
                </anchor>
              </controlPr>
            </control>
          </mc:Choice>
        </mc:AlternateContent>
        <mc:AlternateContent xmlns:mc="http://schemas.openxmlformats.org/markup-compatibility/2006">
          <mc:Choice Requires="x14">
            <control shapeId="1127" r:id="rId102" name="Check Box 103">
              <controlPr defaultSize="0" autoFill="0" autoLine="0" autoPict="0">
                <anchor moveWithCells="1">
                  <from>
                    <xdr:col>8</xdr:col>
                    <xdr:colOff>88900</xdr:colOff>
                    <xdr:row>114</xdr:row>
                    <xdr:rowOff>88900</xdr:rowOff>
                  </from>
                  <to>
                    <xdr:col>9</xdr:col>
                    <xdr:colOff>31750</xdr:colOff>
                    <xdr:row>114</xdr:row>
                    <xdr:rowOff>393700</xdr:rowOff>
                  </to>
                </anchor>
              </controlPr>
            </control>
          </mc:Choice>
        </mc:AlternateContent>
        <mc:AlternateContent xmlns:mc="http://schemas.openxmlformats.org/markup-compatibility/2006">
          <mc:Choice Requires="x14">
            <control shapeId="1128" r:id="rId103" name="Check Box 104">
              <controlPr defaultSize="0" autoFill="0" autoLine="0" autoPict="0">
                <anchor moveWithCells="1">
                  <from>
                    <xdr:col>9</xdr:col>
                    <xdr:colOff>88900</xdr:colOff>
                    <xdr:row>114</xdr:row>
                    <xdr:rowOff>95250</xdr:rowOff>
                  </from>
                  <to>
                    <xdr:col>10</xdr:col>
                    <xdr:colOff>19050</xdr:colOff>
                    <xdr:row>114</xdr:row>
                    <xdr:rowOff>400050</xdr:rowOff>
                  </to>
                </anchor>
              </controlPr>
            </control>
          </mc:Choice>
        </mc:AlternateContent>
        <mc:AlternateContent xmlns:mc="http://schemas.openxmlformats.org/markup-compatibility/2006">
          <mc:Choice Requires="x14">
            <control shapeId="1129" r:id="rId104" name="Check Box 105">
              <controlPr defaultSize="0" autoFill="0" autoLine="0" autoPict="0">
                <anchor moveWithCells="1">
                  <from>
                    <xdr:col>8</xdr:col>
                    <xdr:colOff>88900</xdr:colOff>
                    <xdr:row>115</xdr:row>
                    <xdr:rowOff>146050</xdr:rowOff>
                  </from>
                  <to>
                    <xdr:col>9</xdr:col>
                    <xdr:colOff>31750</xdr:colOff>
                    <xdr:row>115</xdr:row>
                    <xdr:rowOff>450850</xdr:rowOff>
                  </to>
                </anchor>
              </controlPr>
            </control>
          </mc:Choice>
        </mc:AlternateContent>
        <mc:AlternateContent xmlns:mc="http://schemas.openxmlformats.org/markup-compatibility/2006">
          <mc:Choice Requires="x14">
            <control shapeId="1130" r:id="rId105" name="Check Box 106">
              <controlPr defaultSize="0" autoFill="0" autoLine="0" autoPict="0">
                <anchor moveWithCells="1">
                  <from>
                    <xdr:col>9</xdr:col>
                    <xdr:colOff>95250</xdr:colOff>
                    <xdr:row>115</xdr:row>
                    <xdr:rowOff>146050</xdr:rowOff>
                  </from>
                  <to>
                    <xdr:col>10</xdr:col>
                    <xdr:colOff>31750</xdr:colOff>
                    <xdr:row>115</xdr:row>
                    <xdr:rowOff>450850</xdr:rowOff>
                  </to>
                </anchor>
              </controlPr>
            </control>
          </mc:Choice>
        </mc:AlternateContent>
        <mc:AlternateContent xmlns:mc="http://schemas.openxmlformats.org/markup-compatibility/2006">
          <mc:Choice Requires="x14">
            <control shapeId="1131" r:id="rId106" name="Check Box 107">
              <controlPr defaultSize="0" autoFill="0" autoLine="0" autoPict="0">
                <anchor moveWithCells="1">
                  <from>
                    <xdr:col>8</xdr:col>
                    <xdr:colOff>88900</xdr:colOff>
                    <xdr:row>117</xdr:row>
                    <xdr:rowOff>374650</xdr:rowOff>
                  </from>
                  <to>
                    <xdr:col>9</xdr:col>
                    <xdr:colOff>31750</xdr:colOff>
                    <xdr:row>117</xdr:row>
                    <xdr:rowOff>679450</xdr:rowOff>
                  </to>
                </anchor>
              </controlPr>
            </control>
          </mc:Choice>
        </mc:AlternateContent>
        <mc:AlternateContent xmlns:mc="http://schemas.openxmlformats.org/markup-compatibility/2006">
          <mc:Choice Requires="x14">
            <control shapeId="1132" r:id="rId107" name="Check Box 108">
              <controlPr defaultSize="0" autoFill="0" autoLine="0" autoPict="0">
                <anchor moveWithCells="1">
                  <from>
                    <xdr:col>9</xdr:col>
                    <xdr:colOff>76200</xdr:colOff>
                    <xdr:row>117</xdr:row>
                    <xdr:rowOff>374650</xdr:rowOff>
                  </from>
                  <to>
                    <xdr:col>10</xdr:col>
                    <xdr:colOff>12700</xdr:colOff>
                    <xdr:row>117</xdr:row>
                    <xdr:rowOff>679450</xdr:rowOff>
                  </to>
                </anchor>
              </controlPr>
            </control>
          </mc:Choice>
        </mc:AlternateContent>
        <mc:AlternateContent xmlns:mc="http://schemas.openxmlformats.org/markup-compatibility/2006">
          <mc:Choice Requires="x14">
            <control shapeId="1133" r:id="rId108" name="Check Box 109">
              <controlPr defaultSize="0" autoFill="0" autoLine="0" autoPict="0">
                <anchor moveWithCells="1">
                  <from>
                    <xdr:col>8</xdr:col>
                    <xdr:colOff>88900</xdr:colOff>
                    <xdr:row>118</xdr:row>
                    <xdr:rowOff>146050</xdr:rowOff>
                  </from>
                  <to>
                    <xdr:col>9</xdr:col>
                    <xdr:colOff>31750</xdr:colOff>
                    <xdr:row>118</xdr:row>
                    <xdr:rowOff>450850</xdr:rowOff>
                  </to>
                </anchor>
              </controlPr>
            </control>
          </mc:Choice>
        </mc:AlternateContent>
        <mc:AlternateContent xmlns:mc="http://schemas.openxmlformats.org/markup-compatibility/2006">
          <mc:Choice Requires="x14">
            <control shapeId="1134" r:id="rId109" name="Check Box 110">
              <controlPr defaultSize="0" autoFill="0" autoLine="0" autoPict="0">
                <anchor moveWithCells="1">
                  <from>
                    <xdr:col>9</xdr:col>
                    <xdr:colOff>95250</xdr:colOff>
                    <xdr:row>118</xdr:row>
                    <xdr:rowOff>146050</xdr:rowOff>
                  </from>
                  <to>
                    <xdr:col>10</xdr:col>
                    <xdr:colOff>31750</xdr:colOff>
                    <xdr:row>118</xdr:row>
                    <xdr:rowOff>450850</xdr:rowOff>
                  </to>
                </anchor>
              </controlPr>
            </control>
          </mc:Choice>
        </mc:AlternateContent>
        <mc:AlternateContent xmlns:mc="http://schemas.openxmlformats.org/markup-compatibility/2006">
          <mc:Choice Requires="x14">
            <control shapeId="1135" r:id="rId110" name="Check Box 111">
              <controlPr defaultSize="0" autoFill="0" autoLine="0" autoPict="0">
                <anchor moveWithCells="1">
                  <from>
                    <xdr:col>8</xdr:col>
                    <xdr:colOff>107950</xdr:colOff>
                    <xdr:row>119</xdr:row>
                    <xdr:rowOff>12700</xdr:rowOff>
                  </from>
                  <to>
                    <xdr:col>9</xdr:col>
                    <xdr:colOff>38100</xdr:colOff>
                    <xdr:row>120</xdr:row>
                    <xdr:rowOff>31750</xdr:rowOff>
                  </to>
                </anchor>
              </controlPr>
            </control>
          </mc:Choice>
        </mc:AlternateContent>
        <mc:AlternateContent xmlns:mc="http://schemas.openxmlformats.org/markup-compatibility/2006">
          <mc:Choice Requires="x14">
            <control shapeId="1136" r:id="rId111" name="Check Box 112">
              <controlPr defaultSize="0" autoFill="0" autoLine="0" autoPict="0">
                <anchor moveWithCells="1">
                  <from>
                    <xdr:col>9</xdr:col>
                    <xdr:colOff>88900</xdr:colOff>
                    <xdr:row>119</xdr:row>
                    <xdr:rowOff>12700</xdr:rowOff>
                  </from>
                  <to>
                    <xdr:col>10</xdr:col>
                    <xdr:colOff>19050</xdr:colOff>
                    <xdr:row>120</xdr:row>
                    <xdr:rowOff>38100</xdr:rowOff>
                  </to>
                </anchor>
              </controlPr>
            </control>
          </mc:Choice>
        </mc:AlternateContent>
        <mc:AlternateContent xmlns:mc="http://schemas.openxmlformats.org/markup-compatibility/2006">
          <mc:Choice Requires="x14">
            <control shapeId="1137" r:id="rId112" name="Check Box 113">
              <controlPr defaultSize="0" autoFill="0" autoLine="0" autoPict="0">
                <anchor moveWithCells="1">
                  <from>
                    <xdr:col>8</xdr:col>
                    <xdr:colOff>88900</xdr:colOff>
                    <xdr:row>121</xdr:row>
                    <xdr:rowOff>146050</xdr:rowOff>
                  </from>
                  <to>
                    <xdr:col>9</xdr:col>
                    <xdr:colOff>31750</xdr:colOff>
                    <xdr:row>121</xdr:row>
                    <xdr:rowOff>450850</xdr:rowOff>
                  </to>
                </anchor>
              </controlPr>
            </control>
          </mc:Choice>
        </mc:AlternateContent>
        <mc:AlternateContent xmlns:mc="http://schemas.openxmlformats.org/markup-compatibility/2006">
          <mc:Choice Requires="x14">
            <control shapeId="1138" r:id="rId113" name="Check Box 114">
              <controlPr defaultSize="0" autoFill="0" autoLine="0" autoPict="0">
                <anchor moveWithCells="1">
                  <from>
                    <xdr:col>9</xdr:col>
                    <xdr:colOff>95250</xdr:colOff>
                    <xdr:row>121</xdr:row>
                    <xdr:rowOff>146050</xdr:rowOff>
                  </from>
                  <to>
                    <xdr:col>10</xdr:col>
                    <xdr:colOff>31750</xdr:colOff>
                    <xdr:row>121</xdr:row>
                    <xdr:rowOff>450850</xdr:rowOff>
                  </to>
                </anchor>
              </controlPr>
            </control>
          </mc:Choice>
        </mc:AlternateContent>
        <mc:AlternateContent xmlns:mc="http://schemas.openxmlformats.org/markup-compatibility/2006">
          <mc:Choice Requires="x14">
            <control shapeId="1139" r:id="rId114" name="Check Box 115">
              <controlPr defaultSize="0" autoFill="0" autoLine="0" autoPict="0">
                <anchor moveWithCells="1">
                  <from>
                    <xdr:col>8</xdr:col>
                    <xdr:colOff>88900</xdr:colOff>
                    <xdr:row>122</xdr:row>
                    <xdr:rowOff>50800</xdr:rowOff>
                  </from>
                  <to>
                    <xdr:col>9</xdr:col>
                    <xdr:colOff>31750</xdr:colOff>
                    <xdr:row>122</xdr:row>
                    <xdr:rowOff>355600</xdr:rowOff>
                  </to>
                </anchor>
              </controlPr>
            </control>
          </mc:Choice>
        </mc:AlternateContent>
        <mc:AlternateContent xmlns:mc="http://schemas.openxmlformats.org/markup-compatibility/2006">
          <mc:Choice Requires="x14">
            <control shapeId="1140" r:id="rId115" name="Check Box 116">
              <controlPr defaultSize="0" autoFill="0" autoLine="0" autoPict="0">
                <anchor moveWithCells="1">
                  <from>
                    <xdr:col>9</xdr:col>
                    <xdr:colOff>88900</xdr:colOff>
                    <xdr:row>122</xdr:row>
                    <xdr:rowOff>57150</xdr:rowOff>
                  </from>
                  <to>
                    <xdr:col>10</xdr:col>
                    <xdr:colOff>31750</xdr:colOff>
                    <xdr:row>122</xdr:row>
                    <xdr:rowOff>361950</xdr:rowOff>
                  </to>
                </anchor>
              </controlPr>
            </control>
          </mc:Choice>
        </mc:AlternateContent>
        <mc:AlternateContent xmlns:mc="http://schemas.openxmlformats.org/markup-compatibility/2006">
          <mc:Choice Requires="x14">
            <control shapeId="1141" r:id="rId116" name="Check Box 117">
              <controlPr defaultSize="0" autoFill="0" autoLine="0" autoPict="0">
                <anchor moveWithCells="1">
                  <from>
                    <xdr:col>8</xdr:col>
                    <xdr:colOff>88900</xdr:colOff>
                    <xdr:row>124</xdr:row>
                    <xdr:rowOff>50800</xdr:rowOff>
                  </from>
                  <to>
                    <xdr:col>9</xdr:col>
                    <xdr:colOff>31750</xdr:colOff>
                    <xdr:row>124</xdr:row>
                    <xdr:rowOff>355600</xdr:rowOff>
                  </to>
                </anchor>
              </controlPr>
            </control>
          </mc:Choice>
        </mc:AlternateContent>
        <mc:AlternateContent xmlns:mc="http://schemas.openxmlformats.org/markup-compatibility/2006">
          <mc:Choice Requires="x14">
            <control shapeId="1142" r:id="rId117" name="Check Box 118">
              <controlPr defaultSize="0" autoFill="0" autoLine="0" autoPict="0">
                <anchor moveWithCells="1">
                  <from>
                    <xdr:col>9</xdr:col>
                    <xdr:colOff>88900</xdr:colOff>
                    <xdr:row>124</xdr:row>
                    <xdr:rowOff>57150</xdr:rowOff>
                  </from>
                  <to>
                    <xdr:col>10</xdr:col>
                    <xdr:colOff>19050</xdr:colOff>
                    <xdr:row>124</xdr:row>
                    <xdr:rowOff>361950</xdr:rowOff>
                  </to>
                </anchor>
              </controlPr>
            </control>
          </mc:Choice>
        </mc:AlternateContent>
        <mc:AlternateContent xmlns:mc="http://schemas.openxmlformats.org/markup-compatibility/2006">
          <mc:Choice Requires="x14">
            <control shapeId="1143" r:id="rId118" name="Check Box 119">
              <controlPr defaultSize="0" autoFill="0" autoLine="0" autoPict="0">
                <anchor moveWithCells="1">
                  <from>
                    <xdr:col>8</xdr:col>
                    <xdr:colOff>88900</xdr:colOff>
                    <xdr:row>125</xdr:row>
                    <xdr:rowOff>146050</xdr:rowOff>
                  </from>
                  <to>
                    <xdr:col>9</xdr:col>
                    <xdr:colOff>31750</xdr:colOff>
                    <xdr:row>125</xdr:row>
                    <xdr:rowOff>450850</xdr:rowOff>
                  </to>
                </anchor>
              </controlPr>
            </control>
          </mc:Choice>
        </mc:AlternateContent>
        <mc:AlternateContent xmlns:mc="http://schemas.openxmlformats.org/markup-compatibility/2006">
          <mc:Choice Requires="x14">
            <control shapeId="1144" r:id="rId119" name="Check Box 120">
              <controlPr defaultSize="0" autoFill="0" autoLine="0" autoPict="0">
                <anchor moveWithCells="1">
                  <from>
                    <xdr:col>9</xdr:col>
                    <xdr:colOff>95250</xdr:colOff>
                    <xdr:row>125</xdr:row>
                    <xdr:rowOff>146050</xdr:rowOff>
                  </from>
                  <to>
                    <xdr:col>10</xdr:col>
                    <xdr:colOff>31750</xdr:colOff>
                    <xdr:row>125</xdr:row>
                    <xdr:rowOff>450850</xdr:rowOff>
                  </to>
                </anchor>
              </controlPr>
            </control>
          </mc:Choice>
        </mc:AlternateContent>
        <mc:AlternateContent xmlns:mc="http://schemas.openxmlformats.org/markup-compatibility/2006">
          <mc:Choice Requires="x14">
            <control shapeId="1145" r:id="rId120" name="Check Box 121">
              <controlPr defaultSize="0" autoFill="0" autoLine="0" autoPict="0">
                <anchor moveWithCells="1">
                  <from>
                    <xdr:col>8</xdr:col>
                    <xdr:colOff>95250</xdr:colOff>
                    <xdr:row>126</xdr:row>
                    <xdr:rowOff>31750</xdr:rowOff>
                  </from>
                  <to>
                    <xdr:col>9</xdr:col>
                    <xdr:colOff>31750</xdr:colOff>
                    <xdr:row>126</xdr:row>
                    <xdr:rowOff>336550</xdr:rowOff>
                  </to>
                </anchor>
              </controlPr>
            </control>
          </mc:Choice>
        </mc:AlternateContent>
        <mc:AlternateContent xmlns:mc="http://schemas.openxmlformats.org/markup-compatibility/2006">
          <mc:Choice Requires="x14">
            <control shapeId="1146" r:id="rId121" name="Check Box 122">
              <controlPr defaultSize="0" autoFill="0" autoLine="0" autoPict="0">
                <anchor moveWithCells="1">
                  <from>
                    <xdr:col>9</xdr:col>
                    <xdr:colOff>95250</xdr:colOff>
                    <xdr:row>126</xdr:row>
                    <xdr:rowOff>38100</xdr:rowOff>
                  </from>
                  <to>
                    <xdr:col>10</xdr:col>
                    <xdr:colOff>31750</xdr:colOff>
                    <xdr:row>126</xdr:row>
                    <xdr:rowOff>342900</xdr:rowOff>
                  </to>
                </anchor>
              </controlPr>
            </control>
          </mc:Choice>
        </mc:AlternateContent>
        <mc:AlternateContent xmlns:mc="http://schemas.openxmlformats.org/markup-compatibility/2006">
          <mc:Choice Requires="x14">
            <control shapeId="1147" r:id="rId122" name="Check Box 123">
              <controlPr defaultSize="0" autoFill="0" autoLine="0" autoPict="0">
                <anchor moveWithCells="1">
                  <from>
                    <xdr:col>8</xdr:col>
                    <xdr:colOff>88900</xdr:colOff>
                    <xdr:row>135</xdr:row>
                    <xdr:rowOff>222250</xdr:rowOff>
                  </from>
                  <to>
                    <xdr:col>9</xdr:col>
                    <xdr:colOff>31750</xdr:colOff>
                    <xdr:row>135</xdr:row>
                    <xdr:rowOff>527050</xdr:rowOff>
                  </to>
                </anchor>
              </controlPr>
            </control>
          </mc:Choice>
        </mc:AlternateContent>
        <mc:AlternateContent xmlns:mc="http://schemas.openxmlformats.org/markup-compatibility/2006">
          <mc:Choice Requires="x14">
            <control shapeId="1148" r:id="rId123" name="Check Box 124">
              <controlPr defaultSize="0" autoFill="0" autoLine="0" autoPict="0">
                <anchor moveWithCells="1">
                  <from>
                    <xdr:col>9</xdr:col>
                    <xdr:colOff>88900</xdr:colOff>
                    <xdr:row>135</xdr:row>
                    <xdr:rowOff>222250</xdr:rowOff>
                  </from>
                  <to>
                    <xdr:col>10</xdr:col>
                    <xdr:colOff>19050</xdr:colOff>
                    <xdr:row>135</xdr:row>
                    <xdr:rowOff>527050</xdr:rowOff>
                  </to>
                </anchor>
              </controlPr>
            </control>
          </mc:Choice>
        </mc:AlternateContent>
        <mc:AlternateContent xmlns:mc="http://schemas.openxmlformats.org/markup-compatibility/2006">
          <mc:Choice Requires="x14">
            <control shapeId="1149" r:id="rId124" name="Check Box 125">
              <controlPr defaultSize="0" autoFill="0" autoLine="0" autoPict="0">
                <anchor moveWithCells="1">
                  <from>
                    <xdr:col>8</xdr:col>
                    <xdr:colOff>88900</xdr:colOff>
                    <xdr:row>148</xdr:row>
                    <xdr:rowOff>50800</xdr:rowOff>
                  </from>
                  <to>
                    <xdr:col>9</xdr:col>
                    <xdr:colOff>19050</xdr:colOff>
                    <xdr:row>148</xdr:row>
                    <xdr:rowOff>355600</xdr:rowOff>
                  </to>
                </anchor>
              </controlPr>
            </control>
          </mc:Choice>
        </mc:AlternateContent>
        <mc:AlternateContent xmlns:mc="http://schemas.openxmlformats.org/markup-compatibility/2006">
          <mc:Choice Requires="x14">
            <control shapeId="1150" r:id="rId125" name="Check Box 126">
              <controlPr defaultSize="0" autoFill="0" autoLine="0" autoPict="0">
                <anchor moveWithCells="1">
                  <from>
                    <xdr:col>9</xdr:col>
                    <xdr:colOff>69850</xdr:colOff>
                    <xdr:row>148</xdr:row>
                    <xdr:rowOff>57150</xdr:rowOff>
                  </from>
                  <to>
                    <xdr:col>10</xdr:col>
                    <xdr:colOff>12700</xdr:colOff>
                    <xdr:row>148</xdr:row>
                    <xdr:rowOff>361950</xdr:rowOff>
                  </to>
                </anchor>
              </controlPr>
            </control>
          </mc:Choice>
        </mc:AlternateContent>
        <mc:AlternateContent xmlns:mc="http://schemas.openxmlformats.org/markup-compatibility/2006">
          <mc:Choice Requires="x14">
            <control shapeId="1151" r:id="rId126" name="Check Box 127">
              <controlPr defaultSize="0" autoFill="0" autoLine="0" autoPict="0">
                <anchor moveWithCells="1">
                  <from>
                    <xdr:col>8</xdr:col>
                    <xdr:colOff>95250</xdr:colOff>
                    <xdr:row>149</xdr:row>
                    <xdr:rowOff>57150</xdr:rowOff>
                  </from>
                  <to>
                    <xdr:col>9</xdr:col>
                    <xdr:colOff>31750</xdr:colOff>
                    <xdr:row>149</xdr:row>
                    <xdr:rowOff>361950</xdr:rowOff>
                  </to>
                </anchor>
              </controlPr>
            </control>
          </mc:Choice>
        </mc:AlternateContent>
        <mc:AlternateContent xmlns:mc="http://schemas.openxmlformats.org/markup-compatibility/2006">
          <mc:Choice Requires="x14">
            <control shapeId="1152" r:id="rId127" name="Check Box 128">
              <controlPr defaultSize="0" autoFill="0" autoLine="0" autoPict="0">
                <anchor moveWithCells="1">
                  <from>
                    <xdr:col>9</xdr:col>
                    <xdr:colOff>88900</xdr:colOff>
                    <xdr:row>149</xdr:row>
                    <xdr:rowOff>69850</xdr:rowOff>
                  </from>
                  <to>
                    <xdr:col>10</xdr:col>
                    <xdr:colOff>19050</xdr:colOff>
                    <xdr:row>149</xdr:row>
                    <xdr:rowOff>374650</xdr:rowOff>
                  </to>
                </anchor>
              </controlPr>
            </control>
          </mc:Choice>
        </mc:AlternateContent>
        <mc:AlternateContent xmlns:mc="http://schemas.openxmlformats.org/markup-compatibility/2006">
          <mc:Choice Requires="x14">
            <control shapeId="1153" r:id="rId128" name="Check Box 129">
              <controlPr defaultSize="0" autoFill="0" autoLine="0" autoPict="0">
                <anchor moveWithCells="1">
                  <from>
                    <xdr:col>8</xdr:col>
                    <xdr:colOff>95250</xdr:colOff>
                    <xdr:row>150</xdr:row>
                    <xdr:rowOff>114300</xdr:rowOff>
                  </from>
                  <to>
                    <xdr:col>9</xdr:col>
                    <xdr:colOff>31750</xdr:colOff>
                    <xdr:row>150</xdr:row>
                    <xdr:rowOff>419100</xdr:rowOff>
                  </to>
                </anchor>
              </controlPr>
            </control>
          </mc:Choice>
        </mc:AlternateContent>
        <mc:AlternateContent xmlns:mc="http://schemas.openxmlformats.org/markup-compatibility/2006">
          <mc:Choice Requires="x14">
            <control shapeId="1154" r:id="rId129" name="Check Box 130">
              <controlPr defaultSize="0" autoFill="0" autoLine="0" autoPict="0">
                <anchor moveWithCells="1">
                  <from>
                    <xdr:col>9</xdr:col>
                    <xdr:colOff>95250</xdr:colOff>
                    <xdr:row>150</xdr:row>
                    <xdr:rowOff>127000</xdr:rowOff>
                  </from>
                  <to>
                    <xdr:col>10</xdr:col>
                    <xdr:colOff>31750</xdr:colOff>
                    <xdr:row>150</xdr:row>
                    <xdr:rowOff>431800</xdr:rowOff>
                  </to>
                </anchor>
              </controlPr>
            </control>
          </mc:Choice>
        </mc:AlternateContent>
        <mc:AlternateContent xmlns:mc="http://schemas.openxmlformats.org/markup-compatibility/2006">
          <mc:Choice Requires="x14">
            <control shapeId="1156" r:id="rId130" name="Check Box 132">
              <controlPr defaultSize="0" autoFill="0" autoLine="0" autoPict="0">
                <anchor moveWithCells="1">
                  <from>
                    <xdr:col>8</xdr:col>
                    <xdr:colOff>95250</xdr:colOff>
                    <xdr:row>151</xdr:row>
                    <xdr:rowOff>127000</xdr:rowOff>
                  </from>
                  <to>
                    <xdr:col>9</xdr:col>
                    <xdr:colOff>31750</xdr:colOff>
                    <xdr:row>151</xdr:row>
                    <xdr:rowOff>431800</xdr:rowOff>
                  </to>
                </anchor>
              </controlPr>
            </control>
          </mc:Choice>
        </mc:AlternateContent>
        <mc:AlternateContent xmlns:mc="http://schemas.openxmlformats.org/markup-compatibility/2006">
          <mc:Choice Requires="x14">
            <control shapeId="1157" r:id="rId131" name="Check Box 133">
              <controlPr defaultSize="0" autoFill="0" autoLine="0" autoPict="0">
                <anchor moveWithCells="1">
                  <from>
                    <xdr:col>9</xdr:col>
                    <xdr:colOff>88900</xdr:colOff>
                    <xdr:row>151</xdr:row>
                    <xdr:rowOff>127000</xdr:rowOff>
                  </from>
                  <to>
                    <xdr:col>10</xdr:col>
                    <xdr:colOff>19050</xdr:colOff>
                    <xdr:row>151</xdr:row>
                    <xdr:rowOff>431800</xdr:rowOff>
                  </to>
                </anchor>
              </controlPr>
            </control>
          </mc:Choice>
        </mc:AlternateContent>
        <mc:AlternateContent xmlns:mc="http://schemas.openxmlformats.org/markup-compatibility/2006">
          <mc:Choice Requires="x14">
            <control shapeId="1158" r:id="rId132" name="Check Box 134">
              <controlPr defaultSize="0" autoFill="0" autoLine="0" autoPict="0">
                <anchor moveWithCells="1">
                  <from>
                    <xdr:col>8</xdr:col>
                    <xdr:colOff>69850</xdr:colOff>
                    <xdr:row>153</xdr:row>
                    <xdr:rowOff>190500</xdr:rowOff>
                  </from>
                  <to>
                    <xdr:col>9</xdr:col>
                    <xdr:colOff>12700</xdr:colOff>
                    <xdr:row>153</xdr:row>
                    <xdr:rowOff>495300</xdr:rowOff>
                  </to>
                </anchor>
              </controlPr>
            </control>
          </mc:Choice>
        </mc:AlternateContent>
        <mc:AlternateContent xmlns:mc="http://schemas.openxmlformats.org/markup-compatibility/2006">
          <mc:Choice Requires="x14">
            <control shapeId="1159" r:id="rId133" name="Check Box 135">
              <controlPr defaultSize="0" autoFill="0" autoLine="0" autoPict="0">
                <anchor moveWithCells="1">
                  <from>
                    <xdr:col>9</xdr:col>
                    <xdr:colOff>76200</xdr:colOff>
                    <xdr:row>153</xdr:row>
                    <xdr:rowOff>190500</xdr:rowOff>
                  </from>
                  <to>
                    <xdr:col>10</xdr:col>
                    <xdr:colOff>12700</xdr:colOff>
                    <xdr:row>153</xdr:row>
                    <xdr:rowOff>495300</xdr:rowOff>
                  </to>
                </anchor>
              </controlPr>
            </control>
          </mc:Choice>
        </mc:AlternateContent>
        <mc:AlternateContent xmlns:mc="http://schemas.openxmlformats.org/markup-compatibility/2006">
          <mc:Choice Requires="x14">
            <control shapeId="1160" r:id="rId134" name="Check Box 136">
              <controlPr defaultSize="0" autoFill="0" autoLine="0" autoPict="0">
                <anchor moveWithCells="1">
                  <from>
                    <xdr:col>8</xdr:col>
                    <xdr:colOff>95250</xdr:colOff>
                    <xdr:row>154</xdr:row>
                    <xdr:rowOff>57150</xdr:rowOff>
                  </from>
                  <to>
                    <xdr:col>9</xdr:col>
                    <xdr:colOff>31750</xdr:colOff>
                    <xdr:row>154</xdr:row>
                    <xdr:rowOff>361950</xdr:rowOff>
                  </to>
                </anchor>
              </controlPr>
            </control>
          </mc:Choice>
        </mc:AlternateContent>
        <mc:AlternateContent xmlns:mc="http://schemas.openxmlformats.org/markup-compatibility/2006">
          <mc:Choice Requires="x14">
            <control shapeId="1161" r:id="rId135" name="Check Box 137">
              <controlPr defaultSize="0" autoFill="0" autoLine="0" autoPict="0">
                <anchor moveWithCells="1">
                  <from>
                    <xdr:col>9</xdr:col>
                    <xdr:colOff>88900</xdr:colOff>
                    <xdr:row>154</xdr:row>
                    <xdr:rowOff>69850</xdr:rowOff>
                  </from>
                  <to>
                    <xdr:col>10</xdr:col>
                    <xdr:colOff>19050</xdr:colOff>
                    <xdr:row>154</xdr:row>
                    <xdr:rowOff>374650</xdr:rowOff>
                  </to>
                </anchor>
              </controlPr>
            </control>
          </mc:Choice>
        </mc:AlternateContent>
        <mc:AlternateContent xmlns:mc="http://schemas.openxmlformats.org/markup-compatibility/2006">
          <mc:Choice Requires="x14">
            <control shapeId="1162" r:id="rId136" name="Check Box 138">
              <controlPr defaultSize="0" autoFill="0" autoLine="0" autoPict="0">
                <anchor moveWithCells="1">
                  <from>
                    <xdr:col>8</xdr:col>
                    <xdr:colOff>95250</xdr:colOff>
                    <xdr:row>155</xdr:row>
                    <xdr:rowOff>57150</xdr:rowOff>
                  </from>
                  <to>
                    <xdr:col>9</xdr:col>
                    <xdr:colOff>31750</xdr:colOff>
                    <xdr:row>155</xdr:row>
                    <xdr:rowOff>361950</xdr:rowOff>
                  </to>
                </anchor>
              </controlPr>
            </control>
          </mc:Choice>
        </mc:AlternateContent>
        <mc:AlternateContent xmlns:mc="http://schemas.openxmlformats.org/markup-compatibility/2006">
          <mc:Choice Requires="x14">
            <control shapeId="1163" r:id="rId137" name="Check Box 139">
              <controlPr defaultSize="0" autoFill="0" autoLine="0" autoPict="0">
                <anchor moveWithCells="1">
                  <from>
                    <xdr:col>9</xdr:col>
                    <xdr:colOff>88900</xdr:colOff>
                    <xdr:row>155</xdr:row>
                    <xdr:rowOff>69850</xdr:rowOff>
                  </from>
                  <to>
                    <xdr:col>10</xdr:col>
                    <xdr:colOff>19050</xdr:colOff>
                    <xdr:row>155</xdr:row>
                    <xdr:rowOff>374650</xdr:rowOff>
                  </to>
                </anchor>
              </controlPr>
            </control>
          </mc:Choice>
        </mc:AlternateContent>
        <mc:AlternateContent xmlns:mc="http://schemas.openxmlformats.org/markup-compatibility/2006">
          <mc:Choice Requires="x14">
            <control shapeId="1164" r:id="rId138" name="Check Box 140">
              <controlPr defaultSize="0" autoFill="0" autoLine="0" autoPict="0">
                <anchor moveWithCells="1">
                  <from>
                    <xdr:col>8</xdr:col>
                    <xdr:colOff>95250</xdr:colOff>
                    <xdr:row>156</xdr:row>
                    <xdr:rowOff>114300</xdr:rowOff>
                  </from>
                  <to>
                    <xdr:col>9</xdr:col>
                    <xdr:colOff>31750</xdr:colOff>
                    <xdr:row>156</xdr:row>
                    <xdr:rowOff>419100</xdr:rowOff>
                  </to>
                </anchor>
              </controlPr>
            </control>
          </mc:Choice>
        </mc:AlternateContent>
        <mc:AlternateContent xmlns:mc="http://schemas.openxmlformats.org/markup-compatibility/2006">
          <mc:Choice Requires="x14">
            <control shapeId="1165" r:id="rId139" name="Check Box 141">
              <controlPr defaultSize="0" autoFill="0" autoLine="0" autoPict="0">
                <anchor moveWithCells="1">
                  <from>
                    <xdr:col>9</xdr:col>
                    <xdr:colOff>76200</xdr:colOff>
                    <xdr:row>156</xdr:row>
                    <xdr:rowOff>133350</xdr:rowOff>
                  </from>
                  <to>
                    <xdr:col>9</xdr:col>
                    <xdr:colOff>285750</xdr:colOff>
                    <xdr:row>156</xdr:row>
                    <xdr:rowOff>419100</xdr:rowOff>
                  </to>
                </anchor>
              </controlPr>
            </control>
          </mc:Choice>
        </mc:AlternateContent>
        <mc:AlternateContent xmlns:mc="http://schemas.openxmlformats.org/markup-compatibility/2006">
          <mc:Choice Requires="x14">
            <control shapeId="1166" r:id="rId140" name="Check Box 142">
              <controlPr defaultSize="0" autoFill="0" autoLine="0" autoPict="0">
                <anchor moveWithCells="1">
                  <from>
                    <xdr:col>8</xdr:col>
                    <xdr:colOff>95250</xdr:colOff>
                    <xdr:row>157</xdr:row>
                    <xdr:rowOff>127000</xdr:rowOff>
                  </from>
                  <to>
                    <xdr:col>9</xdr:col>
                    <xdr:colOff>31750</xdr:colOff>
                    <xdr:row>157</xdr:row>
                    <xdr:rowOff>431800</xdr:rowOff>
                  </to>
                </anchor>
              </controlPr>
            </control>
          </mc:Choice>
        </mc:AlternateContent>
        <mc:AlternateContent xmlns:mc="http://schemas.openxmlformats.org/markup-compatibility/2006">
          <mc:Choice Requires="x14">
            <control shapeId="1167" r:id="rId141" name="Check Box 143">
              <controlPr defaultSize="0" autoFill="0" autoLine="0" autoPict="0">
                <anchor moveWithCells="1">
                  <from>
                    <xdr:col>9</xdr:col>
                    <xdr:colOff>88900</xdr:colOff>
                    <xdr:row>157</xdr:row>
                    <xdr:rowOff>127000</xdr:rowOff>
                  </from>
                  <to>
                    <xdr:col>10</xdr:col>
                    <xdr:colOff>19050</xdr:colOff>
                    <xdr:row>157</xdr:row>
                    <xdr:rowOff>431800</xdr:rowOff>
                  </to>
                </anchor>
              </controlPr>
            </control>
          </mc:Choice>
        </mc:AlternateContent>
        <mc:AlternateContent xmlns:mc="http://schemas.openxmlformats.org/markup-compatibility/2006">
          <mc:Choice Requires="x14">
            <control shapeId="1168" r:id="rId142" name="Check Box 144">
              <controlPr defaultSize="0" autoFill="0" autoLine="0" autoPict="0">
                <anchor moveWithCells="1">
                  <from>
                    <xdr:col>8</xdr:col>
                    <xdr:colOff>95250</xdr:colOff>
                    <xdr:row>158</xdr:row>
                    <xdr:rowOff>57150</xdr:rowOff>
                  </from>
                  <to>
                    <xdr:col>9</xdr:col>
                    <xdr:colOff>31750</xdr:colOff>
                    <xdr:row>158</xdr:row>
                    <xdr:rowOff>361950</xdr:rowOff>
                  </to>
                </anchor>
              </controlPr>
            </control>
          </mc:Choice>
        </mc:AlternateContent>
        <mc:AlternateContent xmlns:mc="http://schemas.openxmlformats.org/markup-compatibility/2006">
          <mc:Choice Requires="x14">
            <control shapeId="1169" r:id="rId143" name="Check Box 145">
              <controlPr defaultSize="0" autoFill="0" autoLine="0" autoPict="0">
                <anchor moveWithCells="1">
                  <from>
                    <xdr:col>9</xdr:col>
                    <xdr:colOff>88900</xdr:colOff>
                    <xdr:row>158</xdr:row>
                    <xdr:rowOff>69850</xdr:rowOff>
                  </from>
                  <to>
                    <xdr:col>10</xdr:col>
                    <xdr:colOff>19050</xdr:colOff>
                    <xdr:row>158</xdr:row>
                    <xdr:rowOff>374650</xdr:rowOff>
                  </to>
                </anchor>
              </controlPr>
            </control>
          </mc:Choice>
        </mc:AlternateContent>
        <mc:AlternateContent xmlns:mc="http://schemas.openxmlformats.org/markup-compatibility/2006">
          <mc:Choice Requires="x14">
            <control shapeId="1170" r:id="rId144" name="Check Box 146">
              <controlPr defaultSize="0" autoFill="0" autoLine="0" autoPict="0">
                <anchor moveWithCells="1">
                  <from>
                    <xdr:col>8</xdr:col>
                    <xdr:colOff>95250</xdr:colOff>
                    <xdr:row>159</xdr:row>
                    <xdr:rowOff>57150</xdr:rowOff>
                  </from>
                  <to>
                    <xdr:col>9</xdr:col>
                    <xdr:colOff>31750</xdr:colOff>
                    <xdr:row>159</xdr:row>
                    <xdr:rowOff>361950</xdr:rowOff>
                  </to>
                </anchor>
              </controlPr>
            </control>
          </mc:Choice>
        </mc:AlternateContent>
        <mc:AlternateContent xmlns:mc="http://schemas.openxmlformats.org/markup-compatibility/2006">
          <mc:Choice Requires="x14">
            <control shapeId="1171" r:id="rId145" name="Check Box 147">
              <controlPr defaultSize="0" autoFill="0" autoLine="0" autoPict="0">
                <anchor moveWithCells="1">
                  <from>
                    <xdr:col>9</xdr:col>
                    <xdr:colOff>88900</xdr:colOff>
                    <xdr:row>159</xdr:row>
                    <xdr:rowOff>69850</xdr:rowOff>
                  </from>
                  <to>
                    <xdr:col>10</xdr:col>
                    <xdr:colOff>19050</xdr:colOff>
                    <xdr:row>159</xdr:row>
                    <xdr:rowOff>374650</xdr:rowOff>
                  </to>
                </anchor>
              </controlPr>
            </control>
          </mc:Choice>
        </mc:AlternateContent>
        <mc:AlternateContent xmlns:mc="http://schemas.openxmlformats.org/markup-compatibility/2006">
          <mc:Choice Requires="x14">
            <control shapeId="1172" r:id="rId146" name="Check Box 148">
              <controlPr defaultSize="0" autoFill="0" autoLine="0" autoPict="0">
                <anchor moveWithCells="1">
                  <from>
                    <xdr:col>8</xdr:col>
                    <xdr:colOff>95250</xdr:colOff>
                    <xdr:row>160</xdr:row>
                    <xdr:rowOff>57150</xdr:rowOff>
                  </from>
                  <to>
                    <xdr:col>9</xdr:col>
                    <xdr:colOff>31750</xdr:colOff>
                    <xdr:row>160</xdr:row>
                    <xdr:rowOff>361950</xdr:rowOff>
                  </to>
                </anchor>
              </controlPr>
            </control>
          </mc:Choice>
        </mc:AlternateContent>
        <mc:AlternateContent xmlns:mc="http://schemas.openxmlformats.org/markup-compatibility/2006">
          <mc:Choice Requires="x14">
            <control shapeId="1173" r:id="rId147" name="Check Box 149">
              <controlPr defaultSize="0" autoFill="0" autoLine="0" autoPict="0">
                <anchor moveWithCells="1">
                  <from>
                    <xdr:col>9</xdr:col>
                    <xdr:colOff>88900</xdr:colOff>
                    <xdr:row>160</xdr:row>
                    <xdr:rowOff>69850</xdr:rowOff>
                  </from>
                  <to>
                    <xdr:col>10</xdr:col>
                    <xdr:colOff>19050</xdr:colOff>
                    <xdr:row>160</xdr:row>
                    <xdr:rowOff>374650</xdr:rowOff>
                  </to>
                </anchor>
              </controlPr>
            </control>
          </mc:Choice>
        </mc:AlternateContent>
        <mc:AlternateContent xmlns:mc="http://schemas.openxmlformats.org/markup-compatibility/2006">
          <mc:Choice Requires="x14">
            <control shapeId="1174" r:id="rId148" name="Check Box 150">
              <controlPr defaultSize="0" autoFill="0" autoLine="0" autoPict="0">
                <anchor moveWithCells="1">
                  <from>
                    <xdr:col>8</xdr:col>
                    <xdr:colOff>88900</xdr:colOff>
                    <xdr:row>161</xdr:row>
                    <xdr:rowOff>146050</xdr:rowOff>
                  </from>
                  <to>
                    <xdr:col>9</xdr:col>
                    <xdr:colOff>19050</xdr:colOff>
                    <xdr:row>161</xdr:row>
                    <xdr:rowOff>450850</xdr:rowOff>
                  </to>
                </anchor>
              </controlPr>
            </control>
          </mc:Choice>
        </mc:AlternateContent>
        <mc:AlternateContent xmlns:mc="http://schemas.openxmlformats.org/markup-compatibility/2006">
          <mc:Choice Requires="x14">
            <control shapeId="1175" r:id="rId149" name="Check Box 151">
              <controlPr defaultSize="0" autoFill="0" autoLine="0" autoPict="0">
                <anchor moveWithCells="1">
                  <from>
                    <xdr:col>9</xdr:col>
                    <xdr:colOff>88900</xdr:colOff>
                    <xdr:row>161</xdr:row>
                    <xdr:rowOff>146050</xdr:rowOff>
                  </from>
                  <to>
                    <xdr:col>10</xdr:col>
                    <xdr:colOff>19050</xdr:colOff>
                    <xdr:row>161</xdr:row>
                    <xdr:rowOff>450850</xdr:rowOff>
                  </to>
                </anchor>
              </controlPr>
            </control>
          </mc:Choice>
        </mc:AlternateContent>
        <mc:AlternateContent xmlns:mc="http://schemas.openxmlformats.org/markup-compatibility/2006">
          <mc:Choice Requires="x14">
            <control shapeId="1176" r:id="rId150" name="Check Box 152">
              <controlPr defaultSize="0" autoFill="0" autoLine="0" autoPict="0">
                <anchor moveWithCells="1">
                  <from>
                    <xdr:col>8</xdr:col>
                    <xdr:colOff>95250</xdr:colOff>
                    <xdr:row>162</xdr:row>
                    <xdr:rowOff>127000</xdr:rowOff>
                  </from>
                  <to>
                    <xdr:col>9</xdr:col>
                    <xdr:colOff>31750</xdr:colOff>
                    <xdr:row>162</xdr:row>
                    <xdr:rowOff>431800</xdr:rowOff>
                  </to>
                </anchor>
              </controlPr>
            </control>
          </mc:Choice>
        </mc:AlternateContent>
        <mc:AlternateContent xmlns:mc="http://schemas.openxmlformats.org/markup-compatibility/2006">
          <mc:Choice Requires="x14">
            <control shapeId="1177" r:id="rId151" name="Check Box 153">
              <controlPr defaultSize="0" autoFill="0" autoLine="0" autoPict="0">
                <anchor moveWithCells="1">
                  <from>
                    <xdr:col>9</xdr:col>
                    <xdr:colOff>88900</xdr:colOff>
                    <xdr:row>162</xdr:row>
                    <xdr:rowOff>127000</xdr:rowOff>
                  </from>
                  <to>
                    <xdr:col>10</xdr:col>
                    <xdr:colOff>31750</xdr:colOff>
                    <xdr:row>162</xdr:row>
                    <xdr:rowOff>431800</xdr:rowOff>
                  </to>
                </anchor>
              </controlPr>
            </control>
          </mc:Choice>
        </mc:AlternateContent>
        <mc:AlternateContent xmlns:mc="http://schemas.openxmlformats.org/markup-compatibility/2006">
          <mc:Choice Requires="x14">
            <control shapeId="1178" r:id="rId152" name="Check Box 154">
              <controlPr defaultSize="0" autoFill="0" autoLine="0" autoPict="0">
                <anchor moveWithCells="1">
                  <from>
                    <xdr:col>8</xdr:col>
                    <xdr:colOff>95250</xdr:colOff>
                    <xdr:row>168</xdr:row>
                    <xdr:rowOff>114300</xdr:rowOff>
                  </from>
                  <to>
                    <xdr:col>9</xdr:col>
                    <xdr:colOff>31750</xdr:colOff>
                    <xdr:row>168</xdr:row>
                    <xdr:rowOff>419100</xdr:rowOff>
                  </to>
                </anchor>
              </controlPr>
            </control>
          </mc:Choice>
        </mc:AlternateContent>
        <mc:AlternateContent xmlns:mc="http://schemas.openxmlformats.org/markup-compatibility/2006">
          <mc:Choice Requires="x14">
            <control shapeId="1179" r:id="rId153" name="Check Box 155">
              <controlPr defaultSize="0" autoFill="0" autoLine="0" autoPict="0">
                <anchor moveWithCells="1">
                  <from>
                    <xdr:col>9</xdr:col>
                    <xdr:colOff>107950</xdr:colOff>
                    <xdr:row>168</xdr:row>
                    <xdr:rowOff>127000</xdr:rowOff>
                  </from>
                  <to>
                    <xdr:col>10</xdr:col>
                    <xdr:colOff>38100</xdr:colOff>
                    <xdr:row>168</xdr:row>
                    <xdr:rowOff>431800</xdr:rowOff>
                  </to>
                </anchor>
              </controlPr>
            </control>
          </mc:Choice>
        </mc:AlternateContent>
        <mc:AlternateContent xmlns:mc="http://schemas.openxmlformats.org/markup-compatibility/2006">
          <mc:Choice Requires="x14">
            <control shapeId="1180" r:id="rId154" name="Check Box 156">
              <controlPr defaultSize="0" autoFill="0" autoLine="0" autoPict="0">
                <anchor moveWithCells="1">
                  <from>
                    <xdr:col>8</xdr:col>
                    <xdr:colOff>95250</xdr:colOff>
                    <xdr:row>169</xdr:row>
                    <xdr:rowOff>107950</xdr:rowOff>
                  </from>
                  <to>
                    <xdr:col>9</xdr:col>
                    <xdr:colOff>31750</xdr:colOff>
                    <xdr:row>169</xdr:row>
                    <xdr:rowOff>412750</xdr:rowOff>
                  </to>
                </anchor>
              </controlPr>
            </control>
          </mc:Choice>
        </mc:AlternateContent>
        <mc:AlternateContent xmlns:mc="http://schemas.openxmlformats.org/markup-compatibility/2006">
          <mc:Choice Requires="x14">
            <control shapeId="1181" r:id="rId155" name="Check Box 157">
              <controlPr defaultSize="0" autoFill="0" autoLine="0" autoPict="0">
                <anchor moveWithCells="1">
                  <from>
                    <xdr:col>9</xdr:col>
                    <xdr:colOff>88900</xdr:colOff>
                    <xdr:row>169</xdr:row>
                    <xdr:rowOff>107950</xdr:rowOff>
                  </from>
                  <to>
                    <xdr:col>10</xdr:col>
                    <xdr:colOff>31750</xdr:colOff>
                    <xdr:row>169</xdr:row>
                    <xdr:rowOff>412750</xdr:rowOff>
                  </to>
                </anchor>
              </controlPr>
            </control>
          </mc:Choice>
        </mc:AlternateContent>
        <mc:AlternateContent xmlns:mc="http://schemas.openxmlformats.org/markup-compatibility/2006">
          <mc:Choice Requires="x14">
            <control shapeId="1182" r:id="rId156" name="Check Box 158">
              <controlPr defaultSize="0" autoFill="0" autoLine="0" autoPict="0">
                <anchor moveWithCells="1">
                  <from>
                    <xdr:col>8</xdr:col>
                    <xdr:colOff>88900</xdr:colOff>
                    <xdr:row>170</xdr:row>
                    <xdr:rowOff>323850</xdr:rowOff>
                  </from>
                  <to>
                    <xdr:col>9</xdr:col>
                    <xdr:colOff>31750</xdr:colOff>
                    <xdr:row>172</xdr:row>
                    <xdr:rowOff>57150</xdr:rowOff>
                  </to>
                </anchor>
              </controlPr>
            </control>
          </mc:Choice>
        </mc:AlternateContent>
        <mc:AlternateContent xmlns:mc="http://schemas.openxmlformats.org/markup-compatibility/2006">
          <mc:Choice Requires="x14">
            <control shapeId="1183" r:id="rId157" name="Check Box 159">
              <controlPr defaultSize="0" autoFill="0" autoLine="0" autoPict="0">
                <anchor moveWithCells="1">
                  <from>
                    <xdr:col>9</xdr:col>
                    <xdr:colOff>88900</xdr:colOff>
                    <xdr:row>170</xdr:row>
                    <xdr:rowOff>336550</xdr:rowOff>
                  </from>
                  <to>
                    <xdr:col>10</xdr:col>
                    <xdr:colOff>19050</xdr:colOff>
                    <xdr:row>172</xdr:row>
                    <xdr:rowOff>69850</xdr:rowOff>
                  </to>
                </anchor>
              </controlPr>
            </control>
          </mc:Choice>
        </mc:AlternateContent>
        <mc:AlternateContent xmlns:mc="http://schemas.openxmlformats.org/markup-compatibility/2006">
          <mc:Choice Requires="x14">
            <control shapeId="1184" r:id="rId158" name="Check Box 160">
              <controlPr defaultSize="0" autoFill="0" autoLine="0" autoPict="0">
                <anchor moveWithCells="1">
                  <from>
                    <xdr:col>8</xdr:col>
                    <xdr:colOff>88900</xdr:colOff>
                    <xdr:row>173</xdr:row>
                    <xdr:rowOff>152400</xdr:rowOff>
                  </from>
                  <to>
                    <xdr:col>9</xdr:col>
                    <xdr:colOff>31750</xdr:colOff>
                    <xdr:row>173</xdr:row>
                    <xdr:rowOff>457200</xdr:rowOff>
                  </to>
                </anchor>
              </controlPr>
            </control>
          </mc:Choice>
        </mc:AlternateContent>
        <mc:AlternateContent xmlns:mc="http://schemas.openxmlformats.org/markup-compatibility/2006">
          <mc:Choice Requires="x14">
            <control shapeId="1185" r:id="rId159" name="Check Box 161">
              <controlPr defaultSize="0" autoFill="0" autoLine="0" autoPict="0">
                <anchor moveWithCells="1">
                  <from>
                    <xdr:col>9</xdr:col>
                    <xdr:colOff>88900</xdr:colOff>
                    <xdr:row>173</xdr:row>
                    <xdr:rowOff>165100</xdr:rowOff>
                  </from>
                  <to>
                    <xdr:col>10</xdr:col>
                    <xdr:colOff>31750</xdr:colOff>
                    <xdr:row>173</xdr:row>
                    <xdr:rowOff>469900</xdr:rowOff>
                  </to>
                </anchor>
              </controlPr>
            </control>
          </mc:Choice>
        </mc:AlternateContent>
        <mc:AlternateContent xmlns:mc="http://schemas.openxmlformats.org/markup-compatibility/2006">
          <mc:Choice Requires="x14">
            <control shapeId="1186" r:id="rId160" name="Check Box 162">
              <controlPr defaultSize="0" autoFill="0" autoLine="0" autoPict="0">
                <anchor moveWithCells="1">
                  <from>
                    <xdr:col>8</xdr:col>
                    <xdr:colOff>95250</xdr:colOff>
                    <xdr:row>175</xdr:row>
                    <xdr:rowOff>107950</xdr:rowOff>
                  </from>
                  <to>
                    <xdr:col>9</xdr:col>
                    <xdr:colOff>31750</xdr:colOff>
                    <xdr:row>175</xdr:row>
                    <xdr:rowOff>412750</xdr:rowOff>
                  </to>
                </anchor>
              </controlPr>
            </control>
          </mc:Choice>
        </mc:AlternateContent>
        <mc:AlternateContent xmlns:mc="http://schemas.openxmlformats.org/markup-compatibility/2006">
          <mc:Choice Requires="x14">
            <control shapeId="1187" r:id="rId161" name="Check Box 163">
              <controlPr defaultSize="0" autoFill="0" autoLine="0" autoPict="0">
                <anchor moveWithCells="1">
                  <from>
                    <xdr:col>9</xdr:col>
                    <xdr:colOff>88900</xdr:colOff>
                    <xdr:row>175</xdr:row>
                    <xdr:rowOff>107950</xdr:rowOff>
                  </from>
                  <to>
                    <xdr:col>10</xdr:col>
                    <xdr:colOff>31750</xdr:colOff>
                    <xdr:row>175</xdr:row>
                    <xdr:rowOff>412750</xdr:rowOff>
                  </to>
                </anchor>
              </controlPr>
            </control>
          </mc:Choice>
        </mc:AlternateContent>
        <mc:AlternateContent xmlns:mc="http://schemas.openxmlformats.org/markup-compatibility/2006">
          <mc:Choice Requires="x14">
            <control shapeId="1188" r:id="rId162" name="Check Box 164">
              <controlPr defaultSize="0" autoFill="0" autoLine="0" autoPict="0">
                <anchor moveWithCells="1">
                  <from>
                    <xdr:col>8</xdr:col>
                    <xdr:colOff>88900</xdr:colOff>
                    <xdr:row>176</xdr:row>
                    <xdr:rowOff>12700</xdr:rowOff>
                  </from>
                  <to>
                    <xdr:col>9</xdr:col>
                    <xdr:colOff>19050</xdr:colOff>
                    <xdr:row>176</xdr:row>
                    <xdr:rowOff>317500</xdr:rowOff>
                  </to>
                </anchor>
              </controlPr>
            </control>
          </mc:Choice>
        </mc:AlternateContent>
        <mc:AlternateContent xmlns:mc="http://schemas.openxmlformats.org/markup-compatibility/2006">
          <mc:Choice Requires="x14">
            <control shapeId="1189" r:id="rId163" name="Check Box 165">
              <controlPr defaultSize="0" autoFill="0" autoLine="0" autoPict="0">
                <anchor moveWithCells="1">
                  <from>
                    <xdr:col>9</xdr:col>
                    <xdr:colOff>88900</xdr:colOff>
                    <xdr:row>176</xdr:row>
                    <xdr:rowOff>12700</xdr:rowOff>
                  </from>
                  <to>
                    <xdr:col>10</xdr:col>
                    <xdr:colOff>31750</xdr:colOff>
                    <xdr:row>176</xdr:row>
                    <xdr:rowOff>317500</xdr:rowOff>
                  </to>
                </anchor>
              </controlPr>
            </control>
          </mc:Choice>
        </mc:AlternateContent>
        <mc:AlternateContent xmlns:mc="http://schemas.openxmlformats.org/markup-compatibility/2006">
          <mc:Choice Requires="x14">
            <control shapeId="1192" r:id="rId164" name="Check Box 168">
              <controlPr defaultSize="0" autoFill="0" autoLine="0" autoPict="0">
                <anchor moveWithCells="1">
                  <from>
                    <xdr:col>8</xdr:col>
                    <xdr:colOff>95250</xdr:colOff>
                    <xdr:row>177</xdr:row>
                    <xdr:rowOff>107950</xdr:rowOff>
                  </from>
                  <to>
                    <xdr:col>9</xdr:col>
                    <xdr:colOff>31750</xdr:colOff>
                    <xdr:row>177</xdr:row>
                    <xdr:rowOff>412750</xdr:rowOff>
                  </to>
                </anchor>
              </controlPr>
            </control>
          </mc:Choice>
        </mc:AlternateContent>
        <mc:AlternateContent xmlns:mc="http://schemas.openxmlformats.org/markup-compatibility/2006">
          <mc:Choice Requires="x14">
            <control shapeId="1193" r:id="rId165" name="Check Box 169">
              <controlPr defaultSize="0" autoFill="0" autoLine="0" autoPict="0">
                <anchor moveWithCells="1">
                  <from>
                    <xdr:col>9</xdr:col>
                    <xdr:colOff>88900</xdr:colOff>
                    <xdr:row>177</xdr:row>
                    <xdr:rowOff>107950</xdr:rowOff>
                  </from>
                  <to>
                    <xdr:col>10</xdr:col>
                    <xdr:colOff>31750</xdr:colOff>
                    <xdr:row>177</xdr:row>
                    <xdr:rowOff>412750</xdr:rowOff>
                  </to>
                </anchor>
              </controlPr>
            </control>
          </mc:Choice>
        </mc:AlternateContent>
        <mc:AlternateContent xmlns:mc="http://schemas.openxmlformats.org/markup-compatibility/2006">
          <mc:Choice Requires="x14">
            <control shapeId="1194" r:id="rId166" name="Check Box 170">
              <controlPr defaultSize="0" autoFill="0" autoLine="0" autoPict="0">
                <anchor moveWithCells="1">
                  <from>
                    <xdr:col>8</xdr:col>
                    <xdr:colOff>95250</xdr:colOff>
                    <xdr:row>179</xdr:row>
                    <xdr:rowOff>50800</xdr:rowOff>
                  </from>
                  <to>
                    <xdr:col>9</xdr:col>
                    <xdr:colOff>31750</xdr:colOff>
                    <xdr:row>179</xdr:row>
                    <xdr:rowOff>355600</xdr:rowOff>
                  </to>
                </anchor>
              </controlPr>
            </control>
          </mc:Choice>
        </mc:AlternateContent>
        <mc:AlternateContent xmlns:mc="http://schemas.openxmlformats.org/markup-compatibility/2006">
          <mc:Choice Requires="x14">
            <control shapeId="1195" r:id="rId167" name="Check Box 171">
              <controlPr defaultSize="0" autoFill="0" autoLine="0" autoPict="0">
                <anchor moveWithCells="1">
                  <from>
                    <xdr:col>9</xdr:col>
                    <xdr:colOff>88900</xdr:colOff>
                    <xdr:row>179</xdr:row>
                    <xdr:rowOff>50800</xdr:rowOff>
                  </from>
                  <to>
                    <xdr:col>10</xdr:col>
                    <xdr:colOff>19050</xdr:colOff>
                    <xdr:row>179</xdr:row>
                    <xdr:rowOff>355600</xdr:rowOff>
                  </to>
                </anchor>
              </controlPr>
            </control>
          </mc:Choice>
        </mc:AlternateContent>
        <mc:AlternateContent xmlns:mc="http://schemas.openxmlformats.org/markup-compatibility/2006">
          <mc:Choice Requires="x14">
            <control shapeId="1196" r:id="rId168" name="Check Box 172">
              <controlPr defaultSize="0" autoFill="0" autoLine="0" autoPict="0">
                <anchor moveWithCells="1">
                  <from>
                    <xdr:col>8</xdr:col>
                    <xdr:colOff>95250</xdr:colOff>
                    <xdr:row>180</xdr:row>
                    <xdr:rowOff>107950</xdr:rowOff>
                  </from>
                  <to>
                    <xdr:col>9</xdr:col>
                    <xdr:colOff>31750</xdr:colOff>
                    <xdr:row>180</xdr:row>
                    <xdr:rowOff>412750</xdr:rowOff>
                  </to>
                </anchor>
              </controlPr>
            </control>
          </mc:Choice>
        </mc:AlternateContent>
        <mc:AlternateContent xmlns:mc="http://schemas.openxmlformats.org/markup-compatibility/2006">
          <mc:Choice Requires="x14">
            <control shapeId="1197" r:id="rId169" name="Check Box 173">
              <controlPr defaultSize="0" autoFill="0" autoLine="0" autoPict="0">
                <anchor moveWithCells="1">
                  <from>
                    <xdr:col>9</xdr:col>
                    <xdr:colOff>88900</xdr:colOff>
                    <xdr:row>180</xdr:row>
                    <xdr:rowOff>107950</xdr:rowOff>
                  </from>
                  <to>
                    <xdr:col>10</xdr:col>
                    <xdr:colOff>31750</xdr:colOff>
                    <xdr:row>180</xdr:row>
                    <xdr:rowOff>412750</xdr:rowOff>
                  </to>
                </anchor>
              </controlPr>
            </control>
          </mc:Choice>
        </mc:AlternateContent>
        <mc:AlternateContent xmlns:mc="http://schemas.openxmlformats.org/markup-compatibility/2006">
          <mc:Choice Requires="x14">
            <control shapeId="1198" r:id="rId170" name="Check Box 174">
              <controlPr defaultSize="0" autoFill="0" autoLine="0" autoPict="0">
                <anchor moveWithCells="1">
                  <from>
                    <xdr:col>8</xdr:col>
                    <xdr:colOff>95250</xdr:colOff>
                    <xdr:row>181</xdr:row>
                    <xdr:rowOff>184150</xdr:rowOff>
                  </from>
                  <to>
                    <xdr:col>9</xdr:col>
                    <xdr:colOff>31750</xdr:colOff>
                    <xdr:row>181</xdr:row>
                    <xdr:rowOff>488950</xdr:rowOff>
                  </to>
                </anchor>
              </controlPr>
            </control>
          </mc:Choice>
        </mc:AlternateContent>
        <mc:AlternateContent xmlns:mc="http://schemas.openxmlformats.org/markup-compatibility/2006">
          <mc:Choice Requires="x14">
            <control shapeId="1199" r:id="rId171" name="Check Box 175">
              <controlPr defaultSize="0" autoFill="0" autoLine="0" autoPict="0">
                <anchor moveWithCells="1">
                  <from>
                    <xdr:col>9</xdr:col>
                    <xdr:colOff>76200</xdr:colOff>
                    <xdr:row>181</xdr:row>
                    <xdr:rowOff>184150</xdr:rowOff>
                  </from>
                  <to>
                    <xdr:col>10</xdr:col>
                    <xdr:colOff>12700</xdr:colOff>
                    <xdr:row>181</xdr:row>
                    <xdr:rowOff>488950</xdr:rowOff>
                  </to>
                </anchor>
              </controlPr>
            </control>
          </mc:Choice>
        </mc:AlternateContent>
        <mc:AlternateContent xmlns:mc="http://schemas.openxmlformats.org/markup-compatibility/2006">
          <mc:Choice Requires="x14">
            <control shapeId="1200" r:id="rId172" name="Check Box 176">
              <controlPr defaultSize="0" autoFill="0" autoLine="0" autoPict="0">
                <anchor moveWithCells="1">
                  <from>
                    <xdr:col>8</xdr:col>
                    <xdr:colOff>88900</xdr:colOff>
                    <xdr:row>182</xdr:row>
                    <xdr:rowOff>222250</xdr:rowOff>
                  </from>
                  <to>
                    <xdr:col>9</xdr:col>
                    <xdr:colOff>31750</xdr:colOff>
                    <xdr:row>182</xdr:row>
                    <xdr:rowOff>527050</xdr:rowOff>
                  </to>
                </anchor>
              </controlPr>
            </control>
          </mc:Choice>
        </mc:AlternateContent>
        <mc:AlternateContent xmlns:mc="http://schemas.openxmlformats.org/markup-compatibility/2006">
          <mc:Choice Requires="x14">
            <control shapeId="1201" r:id="rId173" name="Check Box 177">
              <controlPr defaultSize="0" autoFill="0" autoLine="0" autoPict="0">
                <anchor moveWithCells="1">
                  <from>
                    <xdr:col>9</xdr:col>
                    <xdr:colOff>107950</xdr:colOff>
                    <xdr:row>182</xdr:row>
                    <xdr:rowOff>222250</xdr:rowOff>
                  </from>
                  <to>
                    <xdr:col>10</xdr:col>
                    <xdr:colOff>38100</xdr:colOff>
                    <xdr:row>182</xdr:row>
                    <xdr:rowOff>527050</xdr:rowOff>
                  </to>
                </anchor>
              </controlPr>
            </control>
          </mc:Choice>
        </mc:AlternateContent>
        <mc:AlternateContent xmlns:mc="http://schemas.openxmlformats.org/markup-compatibility/2006">
          <mc:Choice Requires="x14">
            <control shapeId="1202" r:id="rId174" name="Check Box 178">
              <controlPr defaultSize="0" autoFill="0" autoLine="0" autoPict="0">
                <anchor moveWithCells="1">
                  <from>
                    <xdr:col>8</xdr:col>
                    <xdr:colOff>88900</xdr:colOff>
                    <xdr:row>183</xdr:row>
                    <xdr:rowOff>57150</xdr:rowOff>
                  </from>
                  <to>
                    <xdr:col>9</xdr:col>
                    <xdr:colOff>19050</xdr:colOff>
                    <xdr:row>183</xdr:row>
                    <xdr:rowOff>361950</xdr:rowOff>
                  </to>
                </anchor>
              </controlPr>
            </control>
          </mc:Choice>
        </mc:AlternateContent>
        <mc:AlternateContent xmlns:mc="http://schemas.openxmlformats.org/markup-compatibility/2006">
          <mc:Choice Requires="x14">
            <control shapeId="1203" r:id="rId175" name="Check Box 179">
              <controlPr defaultSize="0" autoFill="0" autoLine="0" autoPict="0">
                <anchor moveWithCells="1">
                  <from>
                    <xdr:col>9</xdr:col>
                    <xdr:colOff>88900</xdr:colOff>
                    <xdr:row>183</xdr:row>
                    <xdr:rowOff>50800</xdr:rowOff>
                  </from>
                  <to>
                    <xdr:col>10</xdr:col>
                    <xdr:colOff>31750</xdr:colOff>
                    <xdr:row>183</xdr:row>
                    <xdr:rowOff>355600</xdr:rowOff>
                  </to>
                </anchor>
              </controlPr>
            </control>
          </mc:Choice>
        </mc:AlternateContent>
        <mc:AlternateContent xmlns:mc="http://schemas.openxmlformats.org/markup-compatibility/2006">
          <mc:Choice Requires="x14">
            <control shapeId="1204" r:id="rId176" name="Check Box 180">
              <controlPr defaultSize="0" autoFill="0" autoLine="0" autoPict="0">
                <anchor moveWithCells="1">
                  <from>
                    <xdr:col>8</xdr:col>
                    <xdr:colOff>88900</xdr:colOff>
                    <xdr:row>184</xdr:row>
                    <xdr:rowOff>69850</xdr:rowOff>
                  </from>
                  <to>
                    <xdr:col>9</xdr:col>
                    <xdr:colOff>31750</xdr:colOff>
                    <xdr:row>184</xdr:row>
                    <xdr:rowOff>374650</xdr:rowOff>
                  </to>
                </anchor>
              </controlPr>
            </control>
          </mc:Choice>
        </mc:AlternateContent>
        <mc:AlternateContent xmlns:mc="http://schemas.openxmlformats.org/markup-compatibility/2006">
          <mc:Choice Requires="x14">
            <control shapeId="1205" r:id="rId177" name="Check Box 181">
              <controlPr defaultSize="0" autoFill="0" autoLine="0" autoPict="0">
                <anchor moveWithCells="1">
                  <from>
                    <xdr:col>9</xdr:col>
                    <xdr:colOff>88900</xdr:colOff>
                    <xdr:row>184</xdr:row>
                    <xdr:rowOff>69850</xdr:rowOff>
                  </from>
                  <to>
                    <xdr:col>10</xdr:col>
                    <xdr:colOff>31750</xdr:colOff>
                    <xdr:row>184</xdr:row>
                    <xdr:rowOff>374650</xdr:rowOff>
                  </to>
                </anchor>
              </controlPr>
            </control>
          </mc:Choice>
        </mc:AlternateContent>
        <mc:AlternateContent xmlns:mc="http://schemas.openxmlformats.org/markup-compatibility/2006">
          <mc:Choice Requires="x14">
            <control shapeId="1206" r:id="rId178" name="Check Box 182">
              <controlPr defaultSize="0" autoFill="0" autoLine="0" autoPict="0">
                <anchor moveWithCells="1">
                  <from>
                    <xdr:col>8</xdr:col>
                    <xdr:colOff>88900</xdr:colOff>
                    <xdr:row>185</xdr:row>
                    <xdr:rowOff>127000</xdr:rowOff>
                  </from>
                  <to>
                    <xdr:col>9</xdr:col>
                    <xdr:colOff>19050</xdr:colOff>
                    <xdr:row>185</xdr:row>
                    <xdr:rowOff>431800</xdr:rowOff>
                  </to>
                </anchor>
              </controlPr>
            </control>
          </mc:Choice>
        </mc:AlternateContent>
        <mc:AlternateContent xmlns:mc="http://schemas.openxmlformats.org/markup-compatibility/2006">
          <mc:Choice Requires="x14">
            <control shapeId="1207" r:id="rId179" name="Check Box 183">
              <controlPr defaultSize="0" autoFill="0" autoLine="0" autoPict="0">
                <anchor moveWithCells="1">
                  <from>
                    <xdr:col>9</xdr:col>
                    <xdr:colOff>88900</xdr:colOff>
                    <xdr:row>185</xdr:row>
                    <xdr:rowOff>146050</xdr:rowOff>
                  </from>
                  <to>
                    <xdr:col>10</xdr:col>
                    <xdr:colOff>19050</xdr:colOff>
                    <xdr:row>185</xdr:row>
                    <xdr:rowOff>450850</xdr:rowOff>
                  </to>
                </anchor>
              </controlPr>
            </control>
          </mc:Choice>
        </mc:AlternateContent>
        <mc:AlternateContent xmlns:mc="http://schemas.openxmlformats.org/markup-compatibility/2006">
          <mc:Choice Requires="x14">
            <control shapeId="1208" r:id="rId180" name="Check Box 184">
              <controlPr defaultSize="0" autoFill="0" autoLine="0" autoPict="0">
                <anchor moveWithCells="1">
                  <from>
                    <xdr:col>8</xdr:col>
                    <xdr:colOff>95250</xdr:colOff>
                    <xdr:row>186</xdr:row>
                    <xdr:rowOff>0</xdr:rowOff>
                  </from>
                  <to>
                    <xdr:col>9</xdr:col>
                    <xdr:colOff>31750</xdr:colOff>
                    <xdr:row>187</xdr:row>
                    <xdr:rowOff>19050</xdr:rowOff>
                  </to>
                </anchor>
              </controlPr>
            </control>
          </mc:Choice>
        </mc:AlternateContent>
        <mc:AlternateContent xmlns:mc="http://schemas.openxmlformats.org/markup-compatibility/2006">
          <mc:Choice Requires="x14">
            <control shapeId="1209" r:id="rId181" name="Check Box 185">
              <controlPr defaultSize="0" autoFill="0" autoLine="0" autoPict="0">
                <anchor moveWithCells="1">
                  <from>
                    <xdr:col>9</xdr:col>
                    <xdr:colOff>88900</xdr:colOff>
                    <xdr:row>186</xdr:row>
                    <xdr:rowOff>0</xdr:rowOff>
                  </from>
                  <to>
                    <xdr:col>10</xdr:col>
                    <xdr:colOff>19050</xdr:colOff>
                    <xdr:row>187</xdr:row>
                    <xdr:rowOff>19050</xdr:rowOff>
                  </to>
                </anchor>
              </controlPr>
            </control>
          </mc:Choice>
        </mc:AlternateContent>
        <mc:AlternateContent xmlns:mc="http://schemas.openxmlformats.org/markup-compatibility/2006">
          <mc:Choice Requires="x14">
            <control shapeId="1210" r:id="rId182" name="Check Box 186">
              <controlPr defaultSize="0" autoFill="0" autoLine="0" autoPict="0">
                <anchor moveWithCells="1">
                  <from>
                    <xdr:col>8</xdr:col>
                    <xdr:colOff>95250</xdr:colOff>
                    <xdr:row>199</xdr:row>
                    <xdr:rowOff>107950</xdr:rowOff>
                  </from>
                  <to>
                    <xdr:col>9</xdr:col>
                    <xdr:colOff>31750</xdr:colOff>
                    <xdr:row>199</xdr:row>
                    <xdr:rowOff>412750</xdr:rowOff>
                  </to>
                </anchor>
              </controlPr>
            </control>
          </mc:Choice>
        </mc:AlternateContent>
        <mc:AlternateContent xmlns:mc="http://schemas.openxmlformats.org/markup-compatibility/2006">
          <mc:Choice Requires="x14">
            <control shapeId="1211" r:id="rId183" name="Check Box 187">
              <controlPr defaultSize="0" autoFill="0" autoLine="0" autoPict="0">
                <anchor moveWithCells="1">
                  <from>
                    <xdr:col>9</xdr:col>
                    <xdr:colOff>88900</xdr:colOff>
                    <xdr:row>199</xdr:row>
                    <xdr:rowOff>107950</xdr:rowOff>
                  </from>
                  <to>
                    <xdr:col>10</xdr:col>
                    <xdr:colOff>31750</xdr:colOff>
                    <xdr:row>199</xdr:row>
                    <xdr:rowOff>412750</xdr:rowOff>
                  </to>
                </anchor>
              </controlPr>
            </control>
          </mc:Choice>
        </mc:AlternateContent>
        <mc:AlternateContent xmlns:mc="http://schemas.openxmlformats.org/markup-compatibility/2006">
          <mc:Choice Requires="x14">
            <control shapeId="1212" r:id="rId184" name="Check Box 188">
              <controlPr defaultSize="0" autoFill="0" autoLine="0" autoPict="0">
                <anchor moveWithCells="1">
                  <from>
                    <xdr:col>8</xdr:col>
                    <xdr:colOff>95250</xdr:colOff>
                    <xdr:row>200</xdr:row>
                    <xdr:rowOff>107950</xdr:rowOff>
                  </from>
                  <to>
                    <xdr:col>9</xdr:col>
                    <xdr:colOff>31750</xdr:colOff>
                    <xdr:row>200</xdr:row>
                    <xdr:rowOff>412750</xdr:rowOff>
                  </to>
                </anchor>
              </controlPr>
            </control>
          </mc:Choice>
        </mc:AlternateContent>
        <mc:AlternateContent xmlns:mc="http://schemas.openxmlformats.org/markup-compatibility/2006">
          <mc:Choice Requires="x14">
            <control shapeId="1213" r:id="rId185" name="Check Box 189">
              <controlPr defaultSize="0" autoFill="0" autoLine="0" autoPict="0">
                <anchor moveWithCells="1">
                  <from>
                    <xdr:col>9</xdr:col>
                    <xdr:colOff>88900</xdr:colOff>
                    <xdr:row>200</xdr:row>
                    <xdr:rowOff>107950</xdr:rowOff>
                  </from>
                  <to>
                    <xdr:col>10</xdr:col>
                    <xdr:colOff>31750</xdr:colOff>
                    <xdr:row>200</xdr:row>
                    <xdr:rowOff>412750</xdr:rowOff>
                  </to>
                </anchor>
              </controlPr>
            </control>
          </mc:Choice>
        </mc:AlternateContent>
        <mc:AlternateContent xmlns:mc="http://schemas.openxmlformats.org/markup-compatibility/2006">
          <mc:Choice Requires="x14">
            <control shapeId="1214" r:id="rId186" name="Check Box 190">
              <controlPr defaultSize="0" autoFill="0" autoLine="0" autoPict="0">
                <anchor moveWithCells="1">
                  <from>
                    <xdr:col>8</xdr:col>
                    <xdr:colOff>95250</xdr:colOff>
                    <xdr:row>201</xdr:row>
                    <xdr:rowOff>107950</xdr:rowOff>
                  </from>
                  <to>
                    <xdr:col>9</xdr:col>
                    <xdr:colOff>31750</xdr:colOff>
                    <xdr:row>201</xdr:row>
                    <xdr:rowOff>412750</xdr:rowOff>
                  </to>
                </anchor>
              </controlPr>
            </control>
          </mc:Choice>
        </mc:AlternateContent>
        <mc:AlternateContent xmlns:mc="http://schemas.openxmlformats.org/markup-compatibility/2006">
          <mc:Choice Requires="x14">
            <control shapeId="1215" r:id="rId187" name="Check Box 191">
              <controlPr defaultSize="0" autoFill="0" autoLine="0" autoPict="0">
                <anchor moveWithCells="1">
                  <from>
                    <xdr:col>9</xdr:col>
                    <xdr:colOff>88900</xdr:colOff>
                    <xdr:row>201</xdr:row>
                    <xdr:rowOff>107950</xdr:rowOff>
                  </from>
                  <to>
                    <xdr:col>10</xdr:col>
                    <xdr:colOff>31750</xdr:colOff>
                    <xdr:row>201</xdr:row>
                    <xdr:rowOff>412750</xdr:rowOff>
                  </to>
                </anchor>
              </controlPr>
            </control>
          </mc:Choice>
        </mc:AlternateContent>
        <mc:AlternateContent xmlns:mc="http://schemas.openxmlformats.org/markup-compatibility/2006">
          <mc:Choice Requires="x14">
            <control shapeId="1216" r:id="rId188" name="Check Box 192">
              <controlPr defaultSize="0" autoFill="0" autoLine="0" autoPict="0">
                <anchor moveWithCells="1">
                  <from>
                    <xdr:col>8</xdr:col>
                    <xdr:colOff>95250</xdr:colOff>
                    <xdr:row>202</xdr:row>
                    <xdr:rowOff>50800</xdr:rowOff>
                  </from>
                  <to>
                    <xdr:col>9</xdr:col>
                    <xdr:colOff>31750</xdr:colOff>
                    <xdr:row>202</xdr:row>
                    <xdr:rowOff>355600</xdr:rowOff>
                  </to>
                </anchor>
              </controlPr>
            </control>
          </mc:Choice>
        </mc:AlternateContent>
        <mc:AlternateContent xmlns:mc="http://schemas.openxmlformats.org/markup-compatibility/2006">
          <mc:Choice Requires="x14">
            <control shapeId="1217" r:id="rId189" name="Check Box 193">
              <controlPr defaultSize="0" autoFill="0" autoLine="0" autoPict="0">
                <anchor moveWithCells="1">
                  <from>
                    <xdr:col>9</xdr:col>
                    <xdr:colOff>88900</xdr:colOff>
                    <xdr:row>202</xdr:row>
                    <xdr:rowOff>57150</xdr:rowOff>
                  </from>
                  <to>
                    <xdr:col>10</xdr:col>
                    <xdr:colOff>19050</xdr:colOff>
                    <xdr:row>202</xdr:row>
                    <xdr:rowOff>361950</xdr:rowOff>
                  </to>
                </anchor>
              </controlPr>
            </control>
          </mc:Choice>
        </mc:AlternateContent>
        <mc:AlternateContent xmlns:mc="http://schemas.openxmlformats.org/markup-compatibility/2006">
          <mc:Choice Requires="x14">
            <control shapeId="1218" r:id="rId190" name="Check Box 194">
              <controlPr defaultSize="0" autoFill="0" autoLine="0" autoPict="0">
                <anchor moveWithCells="1">
                  <from>
                    <xdr:col>8</xdr:col>
                    <xdr:colOff>95250</xdr:colOff>
                    <xdr:row>203</xdr:row>
                    <xdr:rowOff>146050</xdr:rowOff>
                  </from>
                  <to>
                    <xdr:col>9</xdr:col>
                    <xdr:colOff>31750</xdr:colOff>
                    <xdr:row>203</xdr:row>
                    <xdr:rowOff>450850</xdr:rowOff>
                  </to>
                </anchor>
              </controlPr>
            </control>
          </mc:Choice>
        </mc:AlternateContent>
        <mc:AlternateContent xmlns:mc="http://schemas.openxmlformats.org/markup-compatibility/2006">
          <mc:Choice Requires="x14">
            <control shapeId="1219" r:id="rId191" name="Check Box 195">
              <controlPr defaultSize="0" autoFill="0" autoLine="0" autoPict="0">
                <anchor moveWithCells="1">
                  <from>
                    <xdr:col>9</xdr:col>
                    <xdr:colOff>88900</xdr:colOff>
                    <xdr:row>203</xdr:row>
                    <xdr:rowOff>146050</xdr:rowOff>
                  </from>
                  <to>
                    <xdr:col>10</xdr:col>
                    <xdr:colOff>31750</xdr:colOff>
                    <xdr:row>203</xdr:row>
                    <xdr:rowOff>450850</xdr:rowOff>
                  </to>
                </anchor>
              </controlPr>
            </control>
          </mc:Choice>
        </mc:AlternateContent>
        <mc:AlternateContent xmlns:mc="http://schemas.openxmlformats.org/markup-compatibility/2006">
          <mc:Choice Requires="x14">
            <control shapeId="1222" r:id="rId192" name="Check Box 198">
              <controlPr defaultSize="0" autoFill="0" autoLine="0" autoPict="0">
                <anchor moveWithCells="1">
                  <from>
                    <xdr:col>8</xdr:col>
                    <xdr:colOff>95250</xdr:colOff>
                    <xdr:row>204</xdr:row>
                    <xdr:rowOff>107950</xdr:rowOff>
                  </from>
                  <to>
                    <xdr:col>9</xdr:col>
                    <xdr:colOff>31750</xdr:colOff>
                    <xdr:row>204</xdr:row>
                    <xdr:rowOff>412750</xdr:rowOff>
                  </to>
                </anchor>
              </controlPr>
            </control>
          </mc:Choice>
        </mc:AlternateContent>
        <mc:AlternateContent xmlns:mc="http://schemas.openxmlformats.org/markup-compatibility/2006">
          <mc:Choice Requires="x14">
            <control shapeId="1223" r:id="rId193" name="Check Box 199">
              <controlPr defaultSize="0" autoFill="0" autoLine="0" autoPict="0">
                <anchor moveWithCells="1">
                  <from>
                    <xdr:col>9</xdr:col>
                    <xdr:colOff>88900</xdr:colOff>
                    <xdr:row>204</xdr:row>
                    <xdr:rowOff>107950</xdr:rowOff>
                  </from>
                  <to>
                    <xdr:col>10</xdr:col>
                    <xdr:colOff>31750</xdr:colOff>
                    <xdr:row>204</xdr:row>
                    <xdr:rowOff>412750</xdr:rowOff>
                  </to>
                </anchor>
              </controlPr>
            </control>
          </mc:Choice>
        </mc:AlternateContent>
        <mc:AlternateContent xmlns:mc="http://schemas.openxmlformats.org/markup-compatibility/2006">
          <mc:Choice Requires="x14">
            <control shapeId="1224" r:id="rId194" name="Check Box 200">
              <controlPr defaultSize="0" autoFill="0" autoLine="0" autoPict="0">
                <anchor moveWithCells="1">
                  <from>
                    <xdr:col>8</xdr:col>
                    <xdr:colOff>95250</xdr:colOff>
                    <xdr:row>205</xdr:row>
                    <xdr:rowOff>107950</xdr:rowOff>
                  </from>
                  <to>
                    <xdr:col>9</xdr:col>
                    <xdr:colOff>31750</xdr:colOff>
                    <xdr:row>205</xdr:row>
                    <xdr:rowOff>412750</xdr:rowOff>
                  </to>
                </anchor>
              </controlPr>
            </control>
          </mc:Choice>
        </mc:AlternateContent>
        <mc:AlternateContent xmlns:mc="http://schemas.openxmlformats.org/markup-compatibility/2006">
          <mc:Choice Requires="x14">
            <control shapeId="1225" r:id="rId195" name="Check Box 201">
              <controlPr defaultSize="0" autoFill="0" autoLine="0" autoPict="0">
                <anchor moveWithCells="1">
                  <from>
                    <xdr:col>9</xdr:col>
                    <xdr:colOff>88900</xdr:colOff>
                    <xdr:row>205</xdr:row>
                    <xdr:rowOff>107950</xdr:rowOff>
                  </from>
                  <to>
                    <xdr:col>10</xdr:col>
                    <xdr:colOff>31750</xdr:colOff>
                    <xdr:row>205</xdr:row>
                    <xdr:rowOff>412750</xdr:rowOff>
                  </to>
                </anchor>
              </controlPr>
            </control>
          </mc:Choice>
        </mc:AlternateContent>
        <mc:AlternateContent xmlns:mc="http://schemas.openxmlformats.org/markup-compatibility/2006">
          <mc:Choice Requires="x14">
            <control shapeId="1226" r:id="rId196" name="Check Box 202">
              <controlPr defaultSize="0" autoFill="0" autoLine="0" autoPict="0">
                <anchor moveWithCells="1">
                  <from>
                    <xdr:col>8</xdr:col>
                    <xdr:colOff>95250</xdr:colOff>
                    <xdr:row>206</xdr:row>
                    <xdr:rowOff>184150</xdr:rowOff>
                  </from>
                  <to>
                    <xdr:col>9</xdr:col>
                    <xdr:colOff>31750</xdr:colOff>
                    <xdr:row>206</xdr:row>
                    <xdr:rowOff>488950</xdr:rowOff>
                  </to>
                </anchor>
              </controlPr>
            </control>
          </mc:Choice>
        </mc:AlternateContent>
        <mc:AlternateContent xmlns:mc="http://schemas.openxmlformats.org/markup-compatibility/2006">
          <mc:Choice Requires="x14">
            <control shapeId="1227" r:id="rId197" name="Check Box 203">
              <controlPr defaultSize="0" autoFill="0" autoLine="0" autoPict="0">
                <anchor moveWithCells="1">
                  <from>
                    <xdr:col>9</xdr:col>
                    <xdr:colOff>95250</xdr:colOff>
                    <xdr:row>206</xdr:row>
                    <xdr:rowOff>184150</xdr:rowOff>
                  </from>
                  <to>
                    <xdr:col>10</xdr:col>
                    <xdr:colOff>31750</xdr:colOff>
                    <xdr:row>206</xdr:row>
                    <xdr:rowOff>488950</xdr:rowOff>
                  </to>
                </anchor>
              </controlPr>
            </control>
          </mc:Choice>
        </mc:AlternateContent>
        <mc:AlternateContent xmlns:mc="http://schemas.openxmlformats.org/markup-compatibility/2006">
          <mc:Choice Requires="x14">
            <control shapeId="1228" r:id="rId198" name="Check Box 204">
              <controlPr defaultSize="0" autoFill="0" autoLine="0" autoPict="0">
                <anchor moveWithCells="1">
                  <from>
                    <xdr:col>8</xdr:col>
                    <xdr:colOff>95250</xdr:colOff>
                    <xdr:row>207</xdr:row>
                    <xdr:rowOff>146050</xdr:rowOff>
                  </from>
                  <to>
                    <xdr:col>9</xdr:col>
                    <xdr:colOff>31750</xdr:colOff>
                    <xdr:row>207</xdr:row>
                    <xdr:rowOff>450850</xdr:rowOff>
                  </to>
                </anchor>
              </controlPr>
            </control>
          </mc:Choice>
        </mc:AlternateContent>
        <mc:AlternateContent xmlns:mc="http://schemas.openxmlformats.org/markup-compatibility/2006">
          <mc:Choice Requires="x14">
            <control shapeId="1229" r:id="rId199" name="Check Box 205">
              <controlPr defaultSize="0" autoFill="0" autoLine="0" autoPict="0">
                <anchor moveWithCells="1">
                  <from>
                    <xdr:col>9</xdr:col>
                    <xdr:colOff>107950</xdr:colOff>
                    <xdr:row>207</xdr:row>
                    <xdr:rowOff>152400</xdr:rowOff>
                  </from>
                  <to>
                    <xdr:col>10</xdr:col>
                    <xdr:colOff>38100</xdr:colOff>
                    <xdr:row>207</xdr:row>
                    <xdr:rowOff>457200</xdr:rowOff>
                  </to>
                </anchor>
              </controlPr>
            </control>
          </mc:Choice>
        </mc:AlternateContent>
        <mc:AlternateContent xmlns:mc="http://schemas.openxmlformats.org/markup-compatibility/2006">
          <mc:Choice Requires="x14">
            <control shapeId="1230" r:id="rId200" name="Check Box 206">
              <controlPr defaultSize="0" autoFill="0" autoLine="0" autoPict="0">
                <anchor moveWithCells="1">
                  <from>
                    <xdr:col>8</xdr:col>
                    <xdr:colOff>95250</xdr:colOff>
                    <xdr:row>208</xdr:row>
                    <xdr:rowOff>107950</xdr:rowOff>
                  </from>
                  <to>
                    <xdr:col>9</xdr:col>
                    <xdr:colOff>31750</xdr:colOff>
                    <xdr:row>208</xdr:row>
                    <xdr:rowOff>412750</xdr:rowOff>
                  </to>
                </anchor>
              </controlPr>
            </control>
          </mc:Choice>
        </mc:AlternateContent>
        <mc:AlternateContent xmlns:mc="http://schemas.openxmlformats.org/markup-compatibility/2006">
          <mc:Choice Requires="x14">
            <control shapeId="1231" r:id="rId201" name="Check Box 207">
              <controlPr defaultSize="0" autoFill="0" autoLine="0" autoPict="0">
                <anchor moveWithCells="1">
                  <from>
                    <xdr:col>9</xdr:col>
                    <xdr:colOff>88900</xdr:colOff>
                    <xdr:row>208</xdr:row>
                    <xdr:rowOff>107950</xdr:rowOff>
                  </from>
                  <to>
                    <xdr:col>10</xdr:col>
                    <xdr:colOff>31750</xdr:colOff>
                    <xdr:row>208</xdr:row>
                    <xdr:rowOff>412750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BU80"/>
  <sheetViews>
    <sheetView showGridLines="0" view="pageBreakPreview" zoomScale="55" zoomScaleNormal="70" zoomScaleSheetLayoutView="55" workbookViewId="0">
      <selection activeCell="C22" sqref="C22:E24"/>
    </sheetView>
  </sheetViews>
  <sheetFormatPr defaultColWidth="4.33203125" defaultRowHeight="20.25" customHeight="1"/>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c r="C1" s="11" t="s">
        <v>219</v>
      </c>
      <c r="D1" s="11"/>
      <c r="E1" s="11"/>
      <c r="F1" s="11"/>
      <c r="G1" s="11"/>
      <c r="H1" s="5" t="s">
        <v>0</v>
      </c>
      <c r="J1" s="5"/>
      <c r="L1" s="11"/>
      <c r="M1" s="11"/>
      <c r="N1" s="11"/>
      <c r="O1" s="11"/>
      <c r="P1" s="11"/>
      <c r="Q1" s="11"/>
      <c r="R1" s="11"/>
      <c r="AM1" s="8"/>
      <c r="AN1" s="7"/>
      <c r="AO1" s="7" t="s">
        <v>68</v>
      </c>
      <c r="AP1" s="1296" t="s">
        <v>101</v>
      </c>
      <c r="AQ1" s="1297"/>
      <c r="AR1" s="1297"/>
      <c r="AS1" s="1297"/>
      <c r="AT1" s="1297"/>
      <c r="AU1" s="1297"/>
      <c r="AV1" s="1297"/>
      <c r="AW1" s="1297"/>
      <c r="AX1" s="1297"/>
      <c r="AY1" s="1297"/>
      <c r="AZ1" s="1297"/>
      <c r="BA1" s="1297"/>
      <c r="BB1" s="1297"/>
      <c r="BC1" s="1297"/>
      <c r="BD1" s="1297"/>
      <c r="BE1" s="1297"/>
      <c r="BF1" s="7" t="s">
        <v>21</v>
      </c>
    </row>
    <row r="2" spans="2:64" s="12" customFormat="1" ht="20.25" customHeight="1">
      <c r="C2" s="11"/>
      <c r="D2" s="11"/>
      <c r="E2" s="11"/>
      <c r="F2" s="11"/>
      <c r="G2" s="11"/>
      <c r="J2" s="5"/>
      <c r="L2" s="11"/>
      <c r="M2" s="11"/>
      <c r="N2" s="11"/>
      <c r="O2" s="11"/>
      <c r="P2" s="11"/>
      <c r="Q2" s="11"/>
      <c r="R2" s="11"/>
      <c r="Y2" s="7" t="s">
        <v>64</v>
      </c>
      <c r="Z2" s="1323">
        <v>8</v>
      </c>
      <c r="AA2" s="1323"/>
      <c r="AB2" s="7" t="s">
        <v>65</v>
      </c>
      <c r="AC2" s="1322">
        <f>IF(Z2=0,"",YEAR(DATE(2018+Z2,1,1)))</f>
        <v>2026</v>
      </c>
      <c r="AD2" s="1322"/>
      <c r="AE2" s="6" t="s">
        <v>66</v>
      </c>
      <c r="AF2" s="6" t="s">
        <v>1</v>
      </c>
      <c r="AG2" s="1323">
        <v>4</v>
      </c>
      <c r="AH2" s="1323"/>
      <c r="AI2" s="6" t="s">
        <v>53</v>
      </c>
      <c r="AM2" s="8"/>
      <c r="AN2" s="7"/>
      <c r="AO2" s="7" t="s">
        <v>67</v>
      </c>
      <c r="AP2" s="1323" t="s">
        <v>40</v>
      </c>
      <c r="AQ2" s="1323"/>
      <c r="AR2" s="1323"/>
      <c r="AS2" s="1323"/>
      <c r="AT2" s="1323"/>
      <c r="AU2" s="1323"/>
      <c r="AV2" s="1323"/>
      <c r="AW2" s="1323"/>
      <c r="AX2" s="1323"/>
      <c r="AY2" s="1323"/>
      <c r="AZ2" s="1323"/>
      <c r="BA2" s="1323"/>
      <c r="BB2" s="1323"/>
      <c r="BC2" s="1323"/>
      <c r="BD2" s="1323"/>
      <c r="BE2" s="1323"/>
      <c r="BF2" s="7" t="s">
        <v>21</v>
      </c>
    </row>
    <row r="3" spans="2:64" s="6" customFormat="1" ht="20.25" customHeight="1">
      <c r="G3" s="5"/>
      <c r="J3" s="5"/>
      <c r="L3" s="7"/>
      <c r="M3" s="7"/>
      <c r="N3" s="7"/>
      <c r="O3" s="7"/>
      <c r="P3" s="7"/>
      <c r="Q3" s="7"/>
      <c r="R3" s="7"/>
      <c r="Z3" s="93"/>
      <c r="AA3" s="93"/>
      <c r="AB3" s="93"/>
      <c r="AC3" s="94"/>
      <c r="AD3" s="93"/>
      <c r="BA3" s="39" t="s">
        <v>108</v>
      </c>
      <c r="BB3" s="1324" t="s">
        <v>161</v>
      </c>
      <c r="BC3" s="1325"/>
      <c r="BD3" s="1325"/>
      <c r="BE3" s="1326"/>
      <c r="BF3" s="7"/>
    </row>
    <row r="4" spans="2:64" s="6" customFormat="1" ht="19">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1324" t="s">
        <v>163</v>
      </c>
      <c r="BC4" s="1325"/>
      <c r="BD4" s="1325"/>
      <c r="BE4" s="1326"/>
      <c r="BF4" s="28"/>
    </row>
    <row r="5" spans="2:64" s="6" customFormat="1" ht="6.75" customHeight="1">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1"/>
      <c r="AU6" s="101"/>
      <c r="AV6" s="1"/>
      <c r="AW6" s="12"/>
      <c r="AX6" s="1243">
        <v>40</v>
      </c>
      <c r="AY6" s="1244"/>
      <c r="AZ6" s="1" t="s">
        <v>182</v>
      </c>
      <c r="BA6" s="12"/>
      <c r="BB6" s="1243">
        <v>160</v>
      </c>
      <c r="BC6" s="1244"/>
      <c r="BD6" s="1" t="s">
        <v>183</v>
      </c>
      <c r="BE6" s="12"/>
      <c r="BF6" s="28"/>
    </row>
    <row r="7" spans="2:64" s="6" customFormat="1" ht="6.75" customHeight="1">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c r="B8" s="35"/>
      <c r="C8" s="35"/>
      <c r="D8" s="35"/>
      <c r="E8" s="35"/>
      <c r="F8" s="35"/>
      <c r="G8" s="95"/>
      <c r="H8" s="95"/>
      <c r="I8" s="95"/>
      <c r="J8" s="35"/>
      <c r="K8" s="35"/>
      <c r="L8" s="95"/>
      <c r="M8" s="95"/>
      <c r="N8" s="95"/>
      <c r="O8" s="35"/>
      <c r="P8" s="95"/>
      <c r="Q8" s="95"/>
      <c r="R8" s="95"/>
      <c r="S8" s="96"/>
      <c r="T8" s="97"/>
      <c r="U8" s="97"/>
      <c r="V8" s="98"/>
      <c r="Z8" s="29"/>
      <c r="AA8" s="99"/>
      <c r="AB8" s="11"/>
      <c r="AC8" s="29"/>
      <c r="AD8" s="29"/>
      <c r="AE8" s="29"/>
      <c r="AF8" s="17"/>
      <c r="AG8" s="100"/>
      <c r="AH8" s="100"/>
      <c r="AI8" s="100"/>
      <c r="AJ8" s="12"/>
      <c r="AK8" s="28"/>
      <c r="AL8" s="99"/>
      <c r="AM8" s="99"/>
      <c r="AN8" s="11"/>
      <c r="AO8" s="101"/>
      <c r="AP8" s="101"/>
      <c r="AQ8" s="101"/>
      <c r="AR8" s="102"/>
      <c r="AS8" s="102"/>
      <c r="AT8" s="12"/>
      <c r="AU8" s="62"/>
      <c r="AV8" s="62"/>
      <c r="AW8" s="35"/>
      <c r="AX8" s="12"/>
      <c r="AY8" s="12" t="s">
        <v>63</v>
      </c>
      <c r="AZ8" s="12"/>
      <c r="BA8" s="12"/>
      <c r="BB8" s="1327">
        <f>DAY(EOMONTH(DATE(AC2,AG2,1),0))</f>
        <v>30</v>
      </c>
      <c r="BC8" s="1328"/>
      <c r="BD8" s="12" t="s">
        <v>54</v>
      </c>
      <c r="BE8" s="12"/>
      <c r="BF8" s="12"/>
      <c r="BJ8" s="7"/>
      <c r="BK8" s="7"/>
      <c r="BL8" s="7"/>
    </row>
    <row r="9" spans="2:64" s="6" customFormat="1" ht="6" customHeight="1">
      <c r="B9" s="101"/>
      <c r="C9" s="101"/>
      <c r="D9" s="101"/>
      <c r="E9" s="101"/>
      <c r="F9" s="101"/>
      <c r="G9" s="35"/>
      <c r="H9" s="95"/>
      <c r="I9" s="101"/>
      <c r="J9" s="101"/>
      <c r="K9" s="101"/>
      <c r="L9" s="35"/>
      <c r="M9" s="95"/>
      <c r="N9" s="101"/>
      <c r="O9" s="101"/>
      <c r="P9" s="35"/>
      <c r="Q9" s="101"/>
      <c r="R9" s="101"/>
      <c r="S9" s="101"/>
      <c r="T9" s="101"/>
      <c r="U9" s="101"/>
      <c r="V9" s="101"/>
      <c r="Z9" s="12"/>
      <c r="AA9" s="12"/>
      <c r="AB9" s="12"/>
      <c r="AC9" s="12"/>
      <c r="AD9" s="12"/>
      <c r="AE9" s="12"/>
      <c r="AG9" s="29"/>
      <c r="AH9" s="12"/>
      <c r="AI9" s="12"/>
      <c r="AJ9" s="100"/>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9">
      <c r="B10" s="35"/>
      <c r="C10" s="35"/>
      <c r="D10" s="35"/>
      <c r="E10" s="35"/>
      <c r="F10" s="35"/>
      <c r="G10" s="95"/>
      <c r="H10" s="95"/>
      <c r="I10" s="95"/>
      <c r="J10" s="35"/>
      <c r="K10" s="35"/>
      <c r="L10" s="95"/>
      <c r="M10" s="95"/>
      <c r="N10" s="95"/>
      <c r="O10" s="35"/>
      <c r="P10" s="95"/>
      <c r="Q10" s="95"/>
      <c r="R10" s="95"/>
      <c r="S10" s="96"/>
      <c r="T10" s="97"/>
      <c r="U10" s="97"/>
      <c r="V10" s="98"/>
      <c r="Z10" s="29"/>
      <c r="AA10" s="99"/>
      <c r="AB10" s="11"/>
      <c r="AC10" s="29"/>
      <c r="AD10" s="29"/>
      <c r="AE10" s="29"/>
      <c r="AG10" s="100"/>
      <c r="AH10" s="100"/>
      <c r="AI10" s="100"/>
      <c r="AJ10" s="12"/>
      <c r="AK10" s="28"/>
      <c r="AL10" s="99"/>
      <c r="AM10" s="12"/>
      <c r="AN10" s="12"/>
      <c r="AO10" s="103"/>
      <c r="AP10" s="103"/>
      <c r="AQ10" s="103"/>
      <c r="AR10" s="1"/>
      <c r="AS10" s="29"/>
      <c r="AT10" s="29"/>
      <c r="AU10" s="29"/>
      <c r="AV10" s="12"/>
      <c r="AW10" s="12"/>
      <c r="AX10" s="36"/>
      <c r="AY10" s="36"/>
      <c r="AZ10" s="28" t="s">
        <v>184</v>
      </c>
      <c r="BA10" s="12"/>
      <c r="BB10" s="1243">
        <v>1</v>
      </c>
      <c r="BC10" s="1329"/>
      <c r="BD10" s="1244"/>
      <c r="BE10" s="2" t="s">
        <v>22</v>
      </c>
      <c r="BF10" s="12"/>
      <c r="BJ10" s="7"/>
      <c r="BK10" s="7"/>
      <c r="BL10" s="7"/>
    </row>
    <row r="11" spans="2:64" s="6" customFormat="1" ht="6" customHeight="1">
      <c r="B11" s="101"/>
      <c r="C11" s="101"/>
      <c r="D11" s="101"/>
      <c r="E11" s="101"/>
      <c r="F11" s="93"/>
      <c r="G11" s="101"/>
      <c r="H11" s="101"/>
      <c r="I11" s="101"/>
      <c r="J11" s="101"/>
      <c r="K11" s="35"/>
      <c r="L11" s="95"/>
      <c r="M11" s="101"/>
      <c r="N11" s="101"/>
      <c r="O11" s="35"/>
      <c r="P11" s="101"/>
      <c r="Q11" s="101"/>
      <c r="R11" s="101"/>
      <c r="S11" s="101"/>
      <c r="T11" s="101"/>
      <c r="U11" s="101"/>
      <c r="V11" s="93"/>
      <c r="Z11" s="12"/>
      <c r="AA11" s="12"/>
      <c r="AB11" s="12"/>
      <c r="AC11" s="12"/>
      <c r="AD11" s="12"/>
      <c r="AE11" s="12"/>
      <c r="AG11" s="29"/>
      <c r="AH11" s="100"/>
      <c r="AI11" s="12"/>
      <c r="AJ11" s="100"/>
      <c r="AK11" s="12"/>
      <c r="AL11" s="12"/>
      <c r="AM11" s="12"/>
      <c r="AN11" s="12"/>
      <c r="AO11" s="101"/>
      <c r="AP11" s="101"/>
      <c r="AQ11" s="35"/>
      <c r="AR11" s="104"/>
      <c r="AS11" s="29"/>
      <c r="AT11" s="29"/>
      <c r="AU11" s="29"/>
      <c r="AV11" s="12"/>
      <c r="AW11" s="12"/>
      <c r="AX11" s="36"/>
      <c r="AY11" s="36"/>
      <c r="AZ11" s="12"/>
      <c r="BA11" s="12"/>
      <c r="BB11" s="29"/>
      <c r="BC11" s="29"/>
      <c r="BD11" s="29"/>
      <c r="BE11" s="2"/>
      <c r="BF11" s="12"/>
      <c r="BJ11" s="7"/>
      <c r="BK11" s="7"/>
      <c r="BL11" s="7"/>
    </row>
    <row r="12" spans="2:64" s="6" customFormat="1" ht="20.25" customHeight="1">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0"/>
      <c r="AI12" s="12"/>
      <c r="AJ12" s="100"/>
      <c r="AK12" s="12"/>
      <c r="AL12" s="12"/>
      <c r="AM12" s="12"/>
      <c r="AN12" s="12"/>
      <c r="AO12" s="1330"/>
      <c r="AP12" s="1330"/>
      <c r="AQ12" s="1330"/>
      <c r="AR12" s="1"/>
      <c r="AS12" s="29"/>
      <c r="AT12" s="29"/>
      <c r="AU12" s="29"/>
      <c r="AV12" s="12"/>
      <c r="AW12" s="12"/>
      <c r="AX12" s="36"/>
      <c r="AY12" s="36"/>
      <c r="AZ12" s="12"/>
      <c r="BA12" s="12"/>
      <c r="BB12" s="1243">
        <v>1</v>
      </c>
      <c r="BC12" s="1329"/>
      <c r="BD12" s="1244"/>
      <c r="BE12" s="37" t="s">
        <v>23</v>
      </c>
      <c r="BF12" s="12"/>
      <c r="BJ12" s="7"/>
      <c r="BK12" s="7"/>
      <c r="BL12" s="7"/>
    </row>
    <row r="13" spans="2:64" s="6" customFormat="1" ht="6.75" customHeight="1">
      <c r="B13" s="23"/>
      <c r="C13" s="23"/>
      <c r="D13" s="23"/>
      <c r="E13" s="23"/>
      <c r="F13" s="23"/>
      <c r="G13" s="23"/>
      <c r="H13" s="23"/>
      <c r="I13" s="23"/>
      <c r="J13" s="23"/>
      <c r="K13" s="23"/>
      <c r="L13" s="23"/>
      <c r="M13" s="23"/>
      <c r="N13" s="23"/>
      <c r="O13" s="23"/>
      <c r="P13" s="23"/>
      <c r="Q13" s="23"/>
      <c r="R13" s="23"/>
      <c r="S13" s="23"/>
      <c r="T13" s="23"/>
      <c r="U13" s="23"/>
      <c r="V13" s="23"/>
      <c r="Z13" s="95"/>
      <c r="AA13" s="9"/>
      <c r="AB13" s="9"/>
      <c r="AC13" s="95"/>
      <c r="AD13" s="100"/>
      <c r="AE13" s="100"/>
      <c r="AG13" s="12"/>
      <c r="AH13" s="12"/>
      <c r="AI13" s="12"/>
      <c r="AJ13" s="12"/>
      <c r="AK13" s="12"/>
      <c r="AL13" s="12"/>
      <c r="AM13" s="12"/>
      <c r="AN13" s="12"/>
      <c r="AO13" s="101"/>
      <c r="AP13" s="101"/>
      <c r="AQ13" s="101"/>
      <c r="AR13" s="12"/>
      <c r="AS13" s="29"/>
      <c r="AT13" s="29"/>
      <c r="AU13" s="29"/>
      <c r="AV13" s="12"/>
      <c r="AW13" s="12"/>
      <c r="AX13" s="36"/>
      <c r="AY13" s="36"/>
      <c r="AZ13" s="12"/>
      <c r="BA13" s="12"/>
      <c r="BB13" s="29"/>
      <c r="BC13" s="29"/>
      <c r="BD13" s="29"/>
      <c r="BE13" s="2"/>
      <c r="BF13" s="12"/>
      <c r="BJ13" s="7"/>
      <c r="BK13" s="7"/>
      <c r="BL13" s="7"/>
    </row>
    <row r="14" spans="2:64" s="6" customFormat="1" ht="19">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1"/>
      <c r="AP14" s="101"/>
      <c r="AQ14" s="101"/>
      <c r="AR14" s="12"/>
      <c r="AS14" s="29"/>
      <c r="AT14" s="28" t="s">
        <v>185</v>
      </c>
      <c r="AU14" s="1291"/>
      <c r="AV14" s="1292"/>
      <c r="AW14" s="1293"/>
      <c r="AX14" s="29" t="s">
        <v>2</v>
      </c>
      <c r="AY14" s="1291"/>
      <c r="AZ14" s="1292"/>
      <c r="BA14" s="1293"/>
      <c r="BB14" s="28" t="s">
        <v>24</v>
      </c>
      <c r="BC14" s="1294">
        <f>(AY14-AU14)*24</f>
        <v>0</v>
      </c>
      <c r="BD14" s="1295"/>
      <c r="BE14" s="11" t="s">
        <v>25</v>
      </c>
      <c r="BF14" s="29"/>
      <c r="BJ14" s="7"/>
      <c r="BK14" s="7"/>
      <c r="BL14" s="7"/>
    </row>
    <row r="15" spans="2:64" s="6" customFormat="1" ht="6.75" customHeight="1">
      <c r="C15" s="102"/>
      <c r="D15" s="102"/>
      <c r="E15" s="102"/>
      <c r="F15" s="102"/>
      <c r="G15" s="12"/>
      <c r="H15" s="12"/>
      <c r="I15" s="28"/>
      <c r="J15" s="29"/>
      <c r="K15" s="100"/>
      <c r="L15" s="12"/>
      <c r="M15" s="12"/>
      <c r="N15" s="29"/>
      <c r="O15" s="12"/>
      <c r="P15" s="12"/>
      <c r="Q15" s="100"/>
      <c r="R15" s="12"/>
      <c r="S15" s="12"/>
      <c r="T15" s="12"/>
      <c r="U15" s="12"/>
      <c r="V15" s="12"/>
      <c r="W15" s="28"/>
      <c r="X15" s="29"/>
      <c r="Y15" s="29"/>
      <c r="Z15" s="11"/>
      <c r="AA15" s="29"/>
      <c r="AB15" s="28"/>
      <c r="AC15" s="29"/>
      <c r="AD15" s="100"/>
      <c r="AE15" s="12"/>
      <c r="AG15" s="17"/>
      <c r="AH15" s="105"/>
      <c r="AJ15" s="105"/>
      <c r="AQ15" s="17"/>
      <c r="AR15" s="17"/>
      <c r="AS15" s="17"/>
      <c r="AT15" s="17"/>
      <c r="AU15" s="17"/>
      <c r="AX15" s="25"/>
      <c r="AY15" s="25"/>
      <c r="BB15" s="17"/>
      <c r="BC15" s="17"/>
      <c r="BD15" s="17"/>
      <c r="BE15" s="16"/>
      <c r="BJ15" s="7"/>
      <c r="BK15" s="7"/>
      <c r="BL15" s="7"/>
    </row>
    <row r="16" spans="2:64" ht="8.5" customHeight="1" thickBot="1">
      <c r="C16" s="9"/>
      <c r="D16" s="9"/>
      <c r="E16" s="9"/>
      <c r="F16" s="9"/>
      <c r="G16" s="9"/>
      <c r="X16" s="9"/>
      <c r="AN16" s="9"/>
      <c r="BE16" s="13"/>
      <c r="BF16" s="13"/>
      <c r="BG16" s="13"/>
    </row>
    <row r="17" spans="2:58" ht="20.25" customHeight="1">
      <c r="B17" s="1245" t="s">
        <v>98</v>
      </c>
      <c r="C17" s="1248" t="s">
        <v>186</v>
      </c>
      <c r="D17" s="1249"/>
      <c r="E17" s="1250"/>
      <c r="F17" s="79"/>
      <c r="G17" s="1257" t="s">
        <v>187</v>
      </c>
      <c r="H17" s="1260" t="s">
        <v>188</v>
      </c>
      <c r="I17" s="1249"/>
      <c r="J17" s="1249"/>
      <c r="K17" s="1250"/>
      <c r="L17" s="1260" t="s">
        <v>189</v>
      </c>
      <c r="M17" s="1249"/>
      <c r="N17" s="1249"/>
      <c r="O17" s="1263"/>
      <c r="P17" s="1266"/>
      <c r="Q17" s="1267"/>
      <c r="R17" s="1268"/>
      <c r="S17" s="1307" t="s">
        <v>190</v>
      </c>
      <c r="T17" s="1308"/>
      <c r="U17" s="1308"/>
      <c r="V17" s="1308"/>
      <c r="W17" s="1308"/>
      <c r="X17" s="1308"/>
      <c r="Y17" s="1308"/>
      <c r="Z17" s="1308"/>
      <c r="AA17" s="1308"/>
      <c r="AB17" s="1308"/>
      <c r="AC17" s="1308"/>
      <c r="AD17" s="1308"/>
      <c r="AE17" s="1308"/>
      <c r="AF17" s="1308"/>
      <c r="AG17" s="1308"/>
      <c r="AH17" s="1308"/>
      <c r="AI17" s="1308"/>
      <c r="AJ17" s="1308"/>
      <c r="AK17" s="1308"/>
      <c r="AL17" s="1308"/>
      <c r="AM17" s="1308"/>
      <c r="AN17" s="1308"/>
      <c r="AO17" s="1308"/>
      <c r="AP17" s="1308"/>
      <c r="AQ17" s="1308"/>
      <c r="AR17" s="1308"/>
      <c r="AS17" s="1308"/>
      <c r="AT17" s="1308"/>
      <c r="AU17" s="1308"/>
      <c r="AV17" s="1308"/>
      <c r="AW17" s="1309"/>
      <c r="AX17" s="1310" t="str">
        <f>IF(BB3="４週","(11) 1～4週目の勤務時間数合計","(11) 1か月の勤務時間数   合計")</f>
        <v>(11) 1～4週目の勤務時間数合計</v>
      </c>
      <c r="AY17" s="1311"/>
      <c r="AZ17" s="1316" t="s">
        <v>191</v>
      </c>
      <c r="BA17" s="1317"/>
      <c r="BB17" s="1298" t="s">
        <v>192</v>
      </c>
      <c r="BC17" s="1299"/>
      <c r="BD17" s="1299"/>
      <c r="BE17" s="1299"/>
      <c r="BF17" s="1300"/>
    </row>
    <row r="18" spans="2:58" ht="20.25" customHeight="1">
      <c r="B18" s="1246"/>
      <c r="C18" s="1251"/>
      <c r="D18" s="1252"/>
      <c r="E18" s="1253"/>
      <c r="F18" s="80"/>
      <c r="G18" s="1258"/>
      <c r="H18" s="1261"/>
      <c r="I18" s="1252"/>
      <c r="J18" s="1252"/>
      <c r="K18" s="1253"/>
      <c r="L18" s="1261"/>
      <c r="M18" s="1252"/>
      <c r="N18" s="1252"/>
      <c r="O18" s="1264"/>
      <c r="P18" s="1269"/>
      <c r="Q18" s="1270"/>
      <c r="R18" s="1271"/>
      <c r="S18" s="1301" t="s">
        <v>16</v>
      </c>
      <c r="T18" s="1302"/>
      <c r="U18" s="1302"/>
      <c r="V18" s="1302"/>
      <c r="W18" s="1302"/>
      <c r="X18" s="1302"/>
      <c r="Y18" s="1303"/>
      <c r="Z18" s="1301" t="s">
        <v>17</v>
      </c>
      <c r="AA18" s="1302"/>
      <c r="AB18" s="1302"/>
      <c r="AC18" s="1302"/>
      <c r="AD18" s="1302"/>
      <c r="AE18" s="1302"/>
      <c r="AF18" s="1303"/>
      <c r="AG18" s="1301" t="s">
        <v>18</v>
      </c>
      <c r="AH18" s="1302"/>
      <c r="AI18" s="1302"/>
      <c r="AJ18" s="1302"/>
      <c r="AK18" s="1302"/>
      <c r="AL18" s="1302"/>
      <c r="AM18" s="1303"/>
      <c r="AN18" s="1301" t="s">
        <v>19</v>
      </c>
      <c r="AO18" s="1302"/>
      <c r="AP18" s="1302"/>
      <c r="AQ18" s="1302"/>
      <c r="AR18" s="1302"/>
      <c r="AS18" s="1302"/>
      <c r="AT18" s="1303"/>
      <c r="AU18" s="1304" t="s">
        <v>20</v>
      </c>
      <c r="AV18" s="1305"/>
      <c r="AW18" s="1306"/>
      <c r="AX18" s="1312"/>
      <c r="AY18" s="1313"/>
      <c r="AZ18" s="1318"/>
      <c r="BA18" s="1319"/>
      <c r="BB18" s="1188"/>
      <c r="BC18" s="1189"/>
      <c r="BD18" s="1189"/>
      <c r="BE18" s="1189"/>
      <c r="BF18" s="1190"/>
    </row>
    <row r="19" spans="2:58" ht="20.25" customHeight="1">
      <c r="B19" s="1246"/>
      <c r="C19" s="1251"/>
      <c r="D19" s="1252"/>
      <c r="E19" s="1253"/>
      <c r="F19" s="80"/>
      <c r="G19" s="1258"/>
      <c r="H19" s="1261"/>
      <c r="I19" s="1252"/>
      <c r="J19" s="1252"/>
      <c r="K19" s="1253"/>
      <c r="L19" s="1261"/>
      <c r="M19" s="1252"/>
      <c r="N19" s="1252"/>
      <c r="O19" s="1264"/>
      <c r="P19" s="1269"/>
      <c r="Q19" s="1270"/>
      <c r="R19" s="1271"/>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1312"/>
      <c r="AY19" s="1313"/>
      <c r="AZ19" s="1318"/>
      <c r="BA19" s="1319"/>
      <c r="BB19" s="1188"/>
      <c r="BC19" s="1189"/>
      <c r="BD19" s="1189"/>
      <c r="BE19" s="1189"/>
      <c r="BF19" s="1190"/>
    </row>
    <row r="20" spans="2:58" ht="20.25" hidden="1" customHeight="1">
      <c r="B20" s="1246"/>
      <c r="C20" s="1251"/>
      <c r="D20" s="1252"/>
      <c r="E20" s="1253"/>
      <c r="F20" s="80"/>
      <c r="G20" s="1258"/>
      <c r="H20" s="1261"/>
      <c r="I20" s="1252"/>
      <c r="J20" s="1252"/>
      <c r="K20" s="1253"/>
      <c r="L20" s="1261"/>
      <c r="M20" s="1252"/>
      <c r="N20" s="1252"/>
      <c r="O20" s="1264"/>
      <c r="P20" s="1269"/>
      <c r="Q20" s="1270"/>
      <c r="R20" s="1271"/>
      <c r="S20" s="82">
        <f>WEEKDAY(DATE($AC$2,$AG$2,1))</f>
        <v>4</v>
      </c>
      <c r="T20" s="83">
        <f>WEEKDAY(DATE($AC$2,$AG$2,2))</f>
        <v>5</v>
      </c>
      <c r="U20" s="83">
        <f>WEEKDAY(DATE($AC$2,$AG$2,3))</f>
        <v>6</v>
      </c>
      <c r="V20" s="83">
        <f>WEEKDAY(DATE($AC$2,$AG$2,4))</f>
        <v>7</v>
      </c>
      <c r="W20" s="83">
        <f>WEEKDAY(DATE($AC$2,$AG$2,5))</f>
        <v>1</v>
      </c>
      <c r="X20" s="83">
        <f>WEEKDAY(DATE($AC$2,$AG$2,6))</f>
        <v>2</v>
      </c>
      <c r="Y20" s="84">
        <f>WEEKDAY(DATE($AC$2,$AG$2,7))</f>
        <v>3</v>
      </c>
      <c r="Z20" s="82">
        <f>WEEKDAY(DATE($AC$2,$AG$2,8))</f>
        <v>4</v>
      </c>
      <c r="AA20" s="83">
        <f>WEEKDAY(DATE($AC$2,$AG$2,9))</f>
        <v>5</v>
      </c>
      <c r="AB20" s="83">
        <f>WEEKDAY(DATE($AC$2,$AG$2,10))</f>
        <v>6</v>
      </c>
      <c r="AC20" s="83">
        <f>WEEKDAY(DATE($AC$2,$AG$2,11))</f>
        <v>7</v>
      </c>
      <c r="AD20" s="83">
        <f>WEEKDAY(DATE($AC$2,$AG$2,12))</f>
        <v>1</v>
      </c>
      <c r="AE20" s="83">
        <f>WEEKDAY(DATE($AC$2,$AG$2,13))</f>
        <v>2</v>
      </c>
      <c r="AF20" s="84">
        <f>WEEKDAY(DATE($AC$2,$AG$2,14))</f>
        <v>3</v>
      </c>
      <c r="AG20" s="82">
        <f>WEEKDAY(DATE($AC$2,$AG$2,15))</f>
        <v>4</v>
      </c>
      <c r="AH20" s="83">
        <f>WEEKDAY(DATE($AC$2,$AG$2,16))</f>
        <v>5</v>
      </c>
      <c r="AI20" s="83">
        <f>WEEKDAY(DATE($AC$2,$AG$2,17))</f>
        <v>6</v>
      </c>
      <c r="AJ20" s="83">
        <f>WEEKDAY(DATE($AC$2,$AG$2,18))</f>
        <v>7</v>
      </c>
      <c r="AK20" s="83">
        <f>WEEKDAY(DATE($AC$2,$AG$2,19))</f>
        <v>1</v>
      </c>
      <c r="AL20" s="83">
        <f>WEEKDAY(DATE($AC$2,$AG$2,20))</f>
        <v>2</v>
      </c>
      <c r="AM20" s="84">
        <f>WEEKDAY(DATE($AC$2,$AG$2,21))</f>
        <v>3</v>
      </c>
      <c r="AN20" s="82">
        <f>WEEKDAY(DATE($AC$2,$AG$2,22))</f>
        <v>4</v>
      </c>
      <c r="AO20" s="83">
        <f>WEEKDAY(DATE($AC$2,$AG$2,23))</f>
        <v>5</v>
      </c>
      <c r="AP20" s="83">
        <f>WEEKDAY(DATE($AC$2,$AG$2,24))</f>
        <v>6</v>
      </c>
      <c r="AQ20" s="83">
        <f>WEEKDAY(DATE($AC$2,$AG$2,25))</f>
        <v>7</v>
      </c>
      <c r="AR20" s="83">
        <f>WEEKDAY(DATE($AC$2,$AG$2,26))</f>
        <v>1</v>
      </c>
      <c r="AS20" s="83">
        <f>WEEKDAY(DATE($AC$2,$AG$2,27))</f>
        <v>2</v>
      </c>
      <c r="AT20" s="84">
        <f>WEEKDAY(DATE($AC$2,$AG$2,28))</f>
        <v>3</v>
      </c>
      <c r="AU20" s="82">
        <f>IF(AU19=29,WEEKDAY(DATE($AC$2,$AG$2,29)),0)</f>
        <v>0</v>
      </c>
      <c r="AV20" s="83">
        <f>IF(AV19=30,WEEKDAY(DATE($AC$2,$AG$2,30)),0)</f>
        <v>0</v>
      </c>
      <c r="AW20" s="84">
        <f>IF(AW19=31,WEEKDAY(DATE($AC$2,$AG$2,31)),0)</f>
        <v>0</v>
      </c>
      <c r="AX20" s="1312"/>
      <c r="AY20" s="1313"/>
      <c r="AZ20" s="1318"/>
      <c r="BA20" s="1319"/>
      <c r="BB20" s="1188"/>
      <c r="BC20" s="1189"/>
      <c r="BD20" s="1189"/>
      <c r="BE20" s="1189"/>
      <c r="BF20" s="1190"/>
    </row>
    <row r="21" spans="2:58" ht="22.5" customHeight="1" thickBot="1">
      <c r="B21" s="1247"/>
      <c r="C21" s="1254"/>
      <c r="D21" s="1255"/>
      <c r="E21" s="1256"/>
      <c r="F21" s="81"/>
      <c r="G21" s="1259"/>
      <c r="H21" s="1262"/>
      <c r="I21" s="1255"/>
      <c r="J21" s="1255"/>
      <c r="K21" s="1256"/>
      <c r="L21" s="1262"/>
      <c r="M21" s="1255"/>
      <c r="N21" s="1255"/>
      <c r="O21" s="1265"/>
      <c r="P21" s="1272"/>
      <c r="Q21" s="1273"/>
      <c r="R21" s="1274"/>
      <c r="S21" s="86" t="str">
        <f>IF(S20=1,"日",IF(S20=2,"月",IF(S20=3,"火",IF(S20=4,"水",IF(S20=5,"木",IF(S20=6,"金","土"))))))</f>
        <v>水</v>
      </c>
      <c r="T21" s="87" t="str">
        <f t="shared" ref="T21:AT21" si="0">IF(T20=1,"日",IF(T20=2,"月",IF(T20=3,"火",IF(T20=4,"水",IF(T20=5,"木",IF(T20=6,"金","土"))))))</f>
        <v>木</v>
      </c>
      <c r="U21" s="87" t="str">
        <f t="shared" si="0"/>
        <v>金</v>
      </c>
      <c r="V21" s="87" t="str">
        <f t="shared" si="0"/>
        <v>土</v>
      </c>
      <c r="W21" s="87" t="str">
        <f t="shared" si="0"/>
        <v>日</v>
      </c>
      <c r="X21" s="87" t="str">
        <f t="shared" si="0"/>
        <v>月</v>
      </c>
      <c r="Y21" s="88" t="str">
        <f t="shared" si="0"/>
        <v>火</v>
      </c>
      <c r="Z21" s="86" t="str">
        <f>IF(Z20=1,"日",IF(Z20=2,"月",IF(Z20=3,"火",IF(Z20=4,"水",IF(Z20=5,"木",IF(Z20=6,"金","土"))))))</f>
        <v>水</v>
      </c>
      <c r="AA21" s="87" t="str">
        <f t="shared" si="0"/>
        <v>木</v>
      </c>
      <c r="AB21" s="87" t="str">
        <f t="shared" si="0"/>
        <v>金</v>
      </c>
      <c r="AC21" s="87" t="str">
        <f t="shared" si="0"/>
        <v>土</v>
      </c>
      <c r="AD21" s="87" t="str">
        <f t="shared" si="0"/>
        <v>日</v>
      </c>
      <c r="AE21" s="87" t="str">
        <f t="shared" si="0"/>
        <v>月</v>
      </c>
      <c r="AF21" s="88" t="str">
        <f t="shared" si="0"/>
        <v>火</v>
      </c>
      <c r="AG21" s="86" t="str">
        <f>IF(AG20=1,"日",IF(AG20=2,"月",IF(AG20=3,"火",IF(AG20=4,"水",IF(AG20=5,"木",IF(AG20=6,"金","土"))))))</f>
        <v>水</v>
      </c>
      <c r="AH21" s="87" t="str">
        <f t="shared" si="0"/>
        <v>木</v>
      </c>
      <c r="AI21" s="87" t="str">
        <f t="shared" si="0"/>
        <v>金</v>
      </c>
      <c r="AJ21" s="87" t="str">
        <f t="shared" si="0"/>
        <v>土</v>
      </c>
      <c r="AK21" s="87" t="str">
        <f t="shared" si="0"/>
        <v>日</v>
      </c>
      <c r="AL21" s="87" t="str">
        <f t="shared" si="0"/>
        <v>月</v>
      </c>
      <c r="AM21" s="88" t="str">
        <f t="shared" si="0"/>
        <v>火</v>
      </c>
      <c r="AN21" s="86" t="str">
        <f>IF(AN20=1,"日",IF(AN20=2,"月",IF(AN20=3,"火",IF(AN20=4,"水",IF(AN20=5,"木",IF(AN20=6,"金","土"))))))</f>
        <v>水</v>
      </c>
      <c r="AO21" s="87" t="str">
        <f t="shared" si="0"/>
        <v>木</v>
      </c>
      <c r="AP21" s="87" t="str">
        <f t="shared" si="0"/>
        <v>金</v>
      </c>
      <c r="AQ21" s="87" t="str">
        <f t="shared" si="0"/>
        <v>土</v>
      </c>
      <c r="AR21" s="87" t="str">
        <f t="shared" si="0"/>
        <v>日</v>
      </c>
      <c r="AS21" s="87" t="str">
        <f t="shared" si="0"/>
        <v>月</v>
      </c>
      <c r="AT21" s="88" t="str">
        <f t="shared" si="0"/>
        <v>火</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1314"/>
      <c r="AY21" s="1315"/>
      <c r="AZ21" s="1320"/>
      <c r="BA21" s="1321"/>
      <c r="BB21" s="1191"/>
      <c r="BC21" s="1192"/>
      <c r="BD21" s="1192"/>
      <c r="BE21" s="1192"/>
      <c r="BF21" s="1193"/>
    </row>
    <row r="22" spans="2:58" ht="20.25" customHeight="1">
      <c r="B22" s="1275">
        <v>1</v>
      </c>
      <c r="C22" s="1276"/>
      <c r="D22" s="1277"/>
      <c r="E22" s="1278"/>
      <c r="F22" s="74"/>
      <c r="G22" s="1279"/>
      <c r="H22" s="1280"/>
      <c r="I22" s="1281"/>
      <c r="J22" s="1281"/>
      <c r="K22" s="1282"/>
      <c r="L22" s="1283"/>
      <c r="M22" s="1284"/>
      <c r="N22" s="1284"/>
      <c r="O22" s="1285"/>
      <c r="P22" s="1286" t="s">
        <v>49</v>
      </c>
      <c r="Q22" s="1287"/>
      <c r="R22" s="1288"/>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1289"/>
      <c r="AY22" s="1290"/>
      <c r="AZ22" s="1229"/>
      <c r="BA22" s="1230"/>
      <c r="BB22" s="1231"/>
      <c r="BC22" s="1232"/>
      <c r="BD22" s="1232"/>
      <c r="BE22" s="1232"/>
      <c r="BF22" s="1233"/>
    </row>
    <row r="23" spans="2:58" ht="20.25" customHeight="1">
      <c r="B23" s="1212"/>
      <c r="C23" s="1237"/>
      <c r="D23" s="1238"/>
      <c r="E23" s="1239"/>
      <c r="F23" s="75"/>
      <c r="G23" s="1119"/>
      <c r="H23" s="1124"/>
      <c r="I23" s="1122"/>
      <c r="J23" s="1122"/>
      <c r="K23" s="1123"/>
      <c r="L23" s="1128"/>
      <c r="M23" s="1129"/>
      <c r="N23" s="1129"/>
      <c r="O23" s="1130"/>
      <c r="P23" s="1172" t="s">
        <v>15</v>
      </c>
      <c r="Q23" s="1173"/>
      <c r="R23" s="1174"/>
      <c r="S23" s="136" t="str">
        <f>IF(S22="","",VLOOKUP(S22,'シフト記号表（勤務時間帯）'!$C$6:$K$35,9,FALSE))</f>
        <v/>
      </c>
      <c r="T23" s="137" t="str">
        <f>IF(T22="","",VLOOKUP(T22,'シフト記号表（勤務時間帯）'!$C$6:$K$35,9,FALSE))</f>
        <v/>
      </c>
      <c r="U23" s="137" t="str">
        <f>IF(U22="","",VLOOKUP(U22,'シフト記号表（勤務時間帯）'!$C$6:$K$35,9,FALSE))</f>
        <v/>
      </c>
      <c r="V23" s="137" t="str">
        <f>IF(V22="","",VLOOKUP(V22,'シフト記号表（勤務時間帯）'!$C$6:$K$35,9,FALSE))</f>
        <v/>
      </c>
      <c r="W23" s="137" t="str">
        <f>IF(W22="","",VLOOKUP(W22,'シフト記号表（勤務時間帯）'!$C$6:$K$35,9,FALSE))</f>
        <v/>
      </c>
      <c r="X23" s="137" t="str">
        <f>IF(X22="","",VLOOKUP(X22,'シフト記号表（勤務時間帯）'!$C$6:$K$35,9,FALSE))</f>
        <v/>
      </c>
      <c r="Y23" s="138" t="str">
        <f>IF(Y22="","",VLOOKUP(Y22,'シフト記号表（勤務時間帯）'!$C$6:$K$35,9,FALSE))</f>
        <v/>
      </c>
      <c r="Z23" s="136" t="str">
        <f>IF(Z22="","",VLOOKUP(Z22,'シフト記号表（勤務時間帯）'!$C$6:$K$35,9,FALSE))</f>
        <v/>
      </c>
      <c r="AA23" s="137" t="str">
        <f>IF(AA22="","",VLOOKUP(AA22,'シフト記号表（勤務時間帯）'!$C$6:$K$35,9,FALSE))</f>
        <v/>
      </c>
      <c r="AB23" s="137" t="str">
        <f>IF(AB22="","",VLOOKUP(AB22,'シフト記号表（勤務時間帯）'!$C$6:$K$35,9,FALSE))</f>
        <v/>
      </c>
      <c r="AC23" s="137" t="str">
        <f>IF(AC22="","",VLOOKUP(AC22,'シフト記号表（勤務時間帯）'!$C$6:$K$35,9,FALSE))</f>
        <v/>
      </c>
      <c r="AD23" s="137" t="str">
        <f>IF(AD22="","",VLOOKUP(AD22,'シフト記号表（勤務時間帯）'!$C$6:$K$35,9,FALSE))</f>
        <v/>
      </c>
      <c r="AE23" s="137" t="str">
        <f>IF(AE22="","",VLOOKUP(AE22,'シフト記号表（勤務時間帯）'!$C$6:$K$35,9,FALSE))</f>
        <v/>
      </c>
      <c r="AF23" s="138" t="str">
        <f>IF(AF22="","",VLOOKUP(AF22,'シフト記号表（勤務時間帯）'!$C$6:$K$35,9,FALSE))</f>
        <v/>
      </c>
      <c r="AG23" s="136" t="str">
        <f>IF(AG22="","",VLOOKUP(AG22,'シフト記号表（勤務時間帯）'!$C$6:$K$35,9,FALSE))</f>
        <v/>
      </c>
      <c r="AH23" s="137" t="str">
        <f>IF(AH22="","",VLOOKUP(AH22,'シフト記号表（勤務時間帯）'!$C$6:$K$35,9,FALSE))</f>
        <v/>
      </c>
      <c r="AI23" s="137" t="str">
        <f>IF(AI22="","",VLOOKUP(AI22,'シフト記号表（勤務時間帯）'!$C$6:$K$35,9,FALSE))</f>
        <v/>
      </c>
      <c r="AJ23" s="137" t="str">
        <f>IF(AJ22="","",VLOOKUP(AJ22,'シフト記号表（勤務時間帯）'!$C$6:$K$35,9,FALSE))</f>
        <v/>
      </c>
      <c r="AK23" s="137" t="str">
        <f>IF(AK22="","",VLOOKUP(AK22,'シフト記号表（勤務時間帯）'!$C$6:$K$35,9,FALSE))</f>
        <v/>
      </c>
      <c r="AL23" s="137" t="str">
        <f>IF(AL22="","",VLOOKUP(AL22,'シフト記号表（勤務時間帯）'!$C$6:$K$35,9,FALSE))</f>
        <v/>
      </c>
      <c r="AM23" s="138" t="str">
        <f>IF(AM22="","",VLOOKUP(AM22,'シフト記号表（勤務時間帯）'!$C$6:$K$35,9,FALSE))</f>
        <v/>
      </c>
      <c r="AN23" s="136" t="str">
        <f>IF(AN22="","",VLOOKUP(AN22,'シフト記号表（勤務時間帯）'!$C$6:$K$35,9,FALSE))</f>
        <v/>
      </c>
      <c r="AO23" s="137" t="str">
        <f>IF(AO22="","",VLOOKUP(AO22,'シフト記号表（勤務時間帯）'!$C$6:$K$35,9,FALSE))</f>
        <v/>
      </c>
      <c r="AP23" s="137" t="str">
        <f>IF(AP22="","",VLOOKUP(AP22,'シフト記号表（勤務時間帯）'!$C$6:$K$35,9,FALSE))</f>
        <v/>
      </c>
      <c r="AQ23" s="137" t="str">
        <f>IF(AQ22="","",VLOOKUP(AQ22,'シフト記号表（勤務時間帯）'!$C$6:$K$35,9,FALSE))</f>
        <v/>
      </c>
      <c r="AR23" s="137" t="str">
        <f>IF(AR22="","",VLOOKUP(AR22,'シフト記号表（勤務時間帯）'!$C$6:$K$35,9,FALSE))</f>
        <v/>
      </c>
      <c r="AS23" s="137" t="str">
        <f>IF(AS22="","",VLOOKUP(AS22,'シフト記号表（勤務時間帯）'!$C$6:$K$35,9,FALSE))</f>
        <v/>
      </c>
      <c r="AT23" s="138" t="str">
        <f>IF(AT22="","",VLOOKUP(AT22,'シフト記号表（勤務時間帯）'!$C$6:$K$35,9,FALSE))</f>
        <v/>
      </c>
      <c r="AU23" s="136" t="str">
        <f>IF(AU22="","",VLOOKUP(AU22,'シフト記号表（勤務時間帯）'!$C$6:$K$35,9,FALSE))</f>
        <v/>
      </c>
      <c r="AV23" s="137" t="str">
        <f>IF(AV22="","",VLOOKUP(AV22,'シフト記号表（勤務時間帯）'!$C$6:$K$35,9,FALSE))</f>
        <v/>
      </c>
      <c r="AW23" s="137" t="str">
        <f>IF(AW22="","",VLOOKUP(AW22,'シフト記号表（勤務時間帯）'!$C$6:$K$35,9,FALSE))</f>
        <v/>
      </c>
      <c r="AX23" s="1175">
        <f>IF($BB$3="４週",SUM(S23:AT23),IF($BB$3="暦月",SUM(S23:AW23),""))</f>
        <v>0</v>
      </c>
      <c r="AY23" s="1176"/>
      <c r="AZ23" s="1177">
        <f>IF($BB$3="４週",AX23/4,IF($BB$3="暦月",'通所介護（1枚版）'!AX23/('通所介護（1枚版）'!$BB$8/7),""))</f>
        <v>0</v>
      </c>
      <c r="BA23" s="1178"/>
      <c r="BB23" s="1203"/>
      <c r="BC23" s="1204"/>
      <c r="BD23" s="1204"/>
      <c r="BE23" s="1204"/>
      <c r="BF23" s="1205"/>
    </row>
    <row r="24" spans="2:58" ht="20.25" customHeight="1">
      <c r="B24" s="1212"/>
      <c r="C24" s="1240"/>
      <c r="D24" s="1241"/>
      <c r="E24" s="1242"/>
      <c r="F24" s="76">
        <f>C22</f>
        <v>0</v>
      </c>
      <c r="G24" s="1119"/>
      <c r="H24" s="1124"/>
      <c r="I24" s="1122"/>
      <c r="J24" s="1122"/>
      <c r="K24" s="1123"/>
      <c r="L24" s="1128"/>
      <c r="M24" s="1129"/>
      <c r="N24" s="1129"/>
      <c r="O24" s="1130"/>
      <c r="P24" s="1209" t="s">
        <v>50</v>
      </c>
      <c r="Q24" s="1210"/>
      <c r="R24" s="1211"/>
      <c r="S24" s="139" t="str">
        <f>IF(S22="","",VLOOKUP(S22,'シフト記号表（勤務時間帯）'!$C$6:$U$35,19,FALSE))</f>
        <v/>
      </c>
      <c r="T24" s="140" t="str">
        <f>IF(T22="","",VLOOKUP(T22,'シフト記号表（勤務時間帯）'!$C$6:$U$35,19,FALSE))</f>
        <v/>
      </c>
      <c r="U24" s="140" t="str">
        <f>IF(U22="","",VLOOKUP(U22,'シフト記号表（勤務時間帯）'!$C$6:$U$35,19,FALSE))</f>
        <v/>
      </c>
      <c r="V24" s="140" t="str">
        <f>IF(V22="","",VLOOKUP(V22,'シフト記号表（勤務時間帯）'!$C$6:$U$35,19,FALSE))</f>
        <v/>
      </c>
      <c r="W24" s="140" t="str">
        <f>IF(W22="","",VLOOKUP(W22,'シフト記号表（勤務時間帯）'!$C$6:$U$35,19,FALSE))</f>
        <v/>
      </c>
      <c r="X24" s="140" t="str">
        <f>IF(X22="","",VLOOKUP(X22,'シフト記号表（勤務時間帯）'!$C$6:$U$35,19,FALSE))</f>
        <v/>
      </c>
      <c r="Y24" s="141" t="str">
        <f>IF(Y22="","",VLOOKUP(Y22,'シフト記号表（勤務時間帯）'!$C$6:$U$35,19,FALSE))</f>
        <v/>
      </c>
      <c r="Z24" s="139" t="str">
        <f>IF(Z22="","",VLOOKUP(Z22,'シフト記号表（勤務時間帯）'!$C$6:$U$35,19,FALSE))</f>
        <v/>
      </c>
      <c r="AA24" s="140" t="str">
        <f>IF(AA22="","",VLOOKUP(AA22,'シフト記号表（勤務時間帯）'!$C$6:$U$35,19,FALSE))</f>
        <v/>
      </c>
      <c r="AB24" s="140" t="str">
        <f>IF(AB22="","",VLOOKUP(AB22,'シフト記号表（勤務時間帯）'!$C$6:$U$35,19,FALSE))</f>
        <v/>
      </c>
      <c r="AC24" s="140" t="str">
        <f>IF(AC22="","",VLOOKUP(AC22,'シフト記号表（勤務時間帯）'!$C$6:$U$35,19,FALSE))</f>
        <v/>
      </c>
      <c r="AD24" s="140" t="str">
        <f>IF(AD22="","",VLOOKUP(AD22,'シフト記号表（勤務時間帯）'!$C$6:$U$35,19,FALSE))</f>
        <v/>
      </c>
      <c r="AE24" s="140" t="str">
        <f>IF(AE22="","",VLOOKUP(AE22,'シフト記号表（勤務時間帯）'!$C$6:$U$35,19,FALSE))</f>
        <v/>
      </c>
      <c r="AF24" s="141" t="str">
        <f>IF(AF22="","",VLOOKUP(AF22,'シフト記号表（勤務時間帯）'!$C$6:$U$35,19,FALSE))</f>
        <v/>
      </c>
      <c r="AG24" s="139" t="str">
        <f>IF(AG22="","",VLOOKUP(AG22,'シフト記号表（勤務時間帯）'!$C$6:$U$35,19,FALSE))</f>
        <v/>
      </c>
      <c r="AH24" s="140" t="str">
        <f>IF(AH22="","",VLOOKUP(AH22,'シフト記号表（勤務時間帯）'!$C$6:$U$35,19,FALSE))</f>
        <v/>
      </c>
      <c r="AI24" s="140" t="str">
        <f>IF(AI22="","",VLOOKUP(AI22,'シフト記号表（勤務時間帯）'!$C$6:$U$35,19,FALSE))</f>
        <v/>
      </c>
      <c r="AJ24" s="140" t="str">
        <f>IF(AJ22="","",VLOOKUP(AJ22,'シフト記号表（勤務時間帯）'!$C$6:$U$35,19,FALSE))</f>
        <v/>
      </c>
      <c r="AK24" s="140" t="str">
        <f>IF(AK22="","",VLOOKUP(AK22,'シフト記号表（勤務時間帯）'!$C$6:$U$35,19,FALSE))</f>
        <v/>
      </c>
      <c r="AL24" s="140" t="str">
        <f>IF(AL22="","",VLOOKUP(AL22,'シフト記号表（勤務時間帯）'!$C$6:$U$35,19,FALSE))</f>
        <v/>
      </c>
      <c r="AM24" s="141" t="str">
        <f>IF(AM22="","",VLOOKUP(AM22,'シフト記号表（勤務時間帯）'!$C$6:$U$35,19,FALSE))</f>
        <v/>
      </c>
      <c r="AN24" s="139" t="str">
        <f>IF(AN22="","",VLOOKUP(AN22,'シフト記号表（勤務時間帯）'!$C$6:$U$35,19,FALSE))</f>
        <v/>
      </c>
      <c r="AO24" s="140" t="str">
        <f>IF(AO22="","",VLOOKUP(AO22,'シフト記号表（勤務時間帯）'!$C$6:$U$35,19,FALSE))</f>
        <v/>
      </c>
      <c r="AP24" s="140" t="str">
        <f>IF(AP22="","",VLOOKUP(AP22,'シフト記号表（勤務時間帯）'!$C$6:$U$35,19,FALSE))</f>
        <v/>
      </c>
      <c r="AQ24" s="140" t="str">
        <f>IF(AQ22="","",VLOOKUP(AQ22,'シフト記号表（勤務時間帯）'!$C$6:$U$35,19,FALSE))</f>
        <v/>
      </c>
      <c r="AR24" s="140" t="str">
        <f>IF(AR22="","",VLOOKUP(AR22,'シフト記号表（勤務時間帯）'!$C$6:$U$35,19,FALSE))</f>
        <v/>
      </c>
      <c r="AS24" s="140" t="str">
        <f>IF(AS22="","",VLOOKUP(AS22,'シフト記号表（勤務時間帯）'!$C$6:$U$35,19,FALSE))</f>
        <v/>
      </c>
      <c r="AT24" s="141" t="str">
        <f>IF(AT22="","",VLOOKUP(AT22,'シフト記号表（勤務時間帯）'!$C$6:$U$35,19,FALSE))</f>
        <v/>
      </c>
      <c r="AU24" s="139" t="str">
        <f>IF(AU22="","",VLOOKUP(AU22,'シフト記号表（勤務時間帯）'!$C$6:$U$35,19,FALSE))</f>
        <v/>
      </c>
      <c r="AV24" s="140" t="str">
        <f>IF(AV22="","",VLOOKUP(AV22,'シフト記号表（勤務時間帯）'!$C$6:$U$35,19,FALSE))</f>
        <v/>
      </c>
      <c r="AW24" s="140" t="str">
        <f>IF(AW22="","",VLOOKUP(AW22,'シフト記号表（勤務時間帯）'!$C$6:$U$35,19,FALSE))</f>
        <v/>
      </c>
      <c r="AX24" s="1182">
        <f>IF($BB$3="４週",SUM(S24:AT24),IF($BB$3="暦月",SUM(S24:AW24),""))</f>
        <v>0</v>
      </c>
      <c r="AY24" s="1183"/>
      <c r="AZ24" s="1184">
        <f>IF($BB$3="４週",AX24/4,IF($BB$3="暦月",'通所介護（1枚版）'!AX24/('通所介護（1枚版）'!$BB$8/7),""))</f>
        <v>0</v>
      </c>
      <c r="BA24" s="1185"/>
      <c r="BB24" s="1206"/>
      <c r="BC24" s="1207"/>
      <c r="BD24" s="1207"/>
      <c r="BE24" s="1207"/>
      <c r="BF24" s="1208"/>
    </row>
    <row r="25" spans="2:58" ht="20.25" customHeight="1">
      <c r="B25" s="1212">
        <f>B22+1</f>
        <v>2</v>
      </c>
      <c r="C25" s="1234"/>
      <c r="D25" s="1235"/>
      <c r="E25" s="1236"/>
      <c r="F25" s="77"/>
      <c r="G25" s="1118"/>
      <c r="H25" s="1121"/>
      <c r="I25" s="1122"/>
      <c r="J25" s="1122"/>
      <c r="K25" s="1123"/>
      <c r="L25" s="1125"/>
      <c r="M25" s="1126"/>
      <c r="N25" s="1126"/>
      <c r="O25" s="1127"/>
      <c r="P25" s="1134" t="s">
        <v>49</v>
      </c>
      <c r="Q25" s="1135"/>
      <c r="R25" s="1136"/>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1163"/>
      <c r="AY25" s="1164"/>
      <c r="AZ25" s="1165"/>
      <c r="BA25" s="1166"/>
      <c r="BB25" s="1200"/>
      <c r="BC25" s="1201"/>
      <c r="BD25" s="1201"/>
      <c r="BE25" s="1201"/>
      <c r="BF25" s="1202"/>
    </row>
    <row r="26" spans="2:58" ht="20.25" customHeight="1">
      <c r="B26" s="1212"/>
      <c r="C26" s="1237"/>
      <c r="D26" s="1238"/>
      <c r="E26" s="1239"/>
      <c r="F26" s="75"/>
      <c r="G26" s="1119"/>
      <c r="H26" s="1124"/>
      <c r="I26" s="1122"/>
      <c r="J26" s="1122"/>
      <c r="K26" s="1123"/>
      <c r="L26" s="1128"/>
      <c r="M26" s="1129"/>
      <c r="N26" s="1129"/>
      <c r="O26" s="1130"/>
      <c r="P26" s="1172" t="s">
        <v>15</v>
      </c>
      <c r="Q26" s="1173"/>
      <c r="R26" s="1174"/>
      <c r="S26" s="136" t="str">
        <f>IF(S25="","",VLOOKUP(S25,'シフト記号表（勤務時間帯）'!$C$6:$K$35,9,FALSE))</f>
        <v/>
      </c>
      <c r="T26" s="137" t="str">
        <f>IF(T25="","",VLOOKUP(T25,'シフト記号表（勤務時間帯）'!$C$6:$K$35,9,FALSE))</f>
        <v/>
      </c>
      <c r="U26" s="137" t="str">
        <f>IF(U25="","",VLOOKUP(U25,'シフト記号表（勤務時間帯）'!$C$6:$K$35,9,FALSE))</f>
        <v/>
      </c>
      <c r="V26" s="137" t="str">
        <f>IF(V25="","",VLOOKUP(V25,'シフト記号表（勤務時間帯）'!$C$6:$K$35,9,FALSE))</f>
        <v/>
      </c>
      <c r="W26" s="137" t="str">
        <f>IF(W25="","",VLOOKUP(W25,'シフト記号表（勤務時間帯）'!$C$6:$K$35,9,FALSE))</f>
        <v/>
      </c>
      <c r="X26" s="137" t="str">
        <f>IF(X25="","",VLOOKUP(X25,'シフト記号表（勤務時間帯）'!$C$6:$K$35,9,FALSE))</f>
        <v/>
      </c>
      <c r="Y26" s="138" t="str">
        <f>IF(Y25="","",VLOOKUP(Y25,'シフト記号表（勤務時間帯）'!$C$6:$K$35,9,FALSE))</f>
        <v/>
      </c>
      <c r="Z26" s="136" t="str">
        <f>IF(Z25="","",VLOOKUP(Z25,'シフト記号表（勤務時間帯）'!$C$6:$K$35,9,FALSE))</f>
        <v/>
      </c>
      <c r="AA26" s="137" t="str">
        <f>IF(AA25="","",VLOOKUP(AA25,'シフト記号表（勤務時間帯）'!$C$6:$K$35,9,FALSE))</f>
        <v/>
      </c>
      <c r="AB26" s="137" t="str">
        <f>IF(AB25="","",VLOOKUP(AB25,'シフト記号表（勤務時間帯）'!$C$6:$K$35,9,FALSE))</f>
        <v/>
      </c>
      <c r="AC26" s="137" t="str">
        <f>IF(AC25="","",VLOOKUP(AC25,'シフト記号表（勤務時間帯）'!$C$6:$K$35,9,FALSE))</f>
        <v/>
      </c>
      <c r="AD26" s="137" t="str">
        <f>IF(AD25="","",VLOOKUP(AD25,'シフト記号表（勤務時間帯）'!$C$6:$K$35,9,FALSE))</f>
        <v/>
      </c>
      <c r="AE26" s="137" t="str">
        <f>IF(AE25="","",VLOOKUP(AE25,'シフト記号表（勤務時間帯）'!$C$6:$K$35,9,FALSE))</f>
        <v/>
      </c>
      <c r="AF26" s="138" t="str">
        <f>IF(AF25="","",VLOOKUP(AF25,'シフト記号表（勤務時間帯）'!$C$6:$K$35,9,FALSE))</f>
        <v/>
      </c>
      <c r="AG26" s="136" t="str">
        <f>IF(AG25="","",VLOOKUP(AG25,'シフト記号表（勤務時間帯）'!$C$6:$K$35,9,FALSE))</f>
        <v/>
      </c>
      <c r="AH26" s="137" t="str">
        <f>IF(AH25="","",VLOOKUP(AH25,'シフト記号表（勤務時間帯）'!$C$6:$K$35,9,FALSE))</f>
        <v/>
      </c>
      <c r="AI26" s="137" t="str">
        <f>IF(AI25="","",VLOOKUP(AI25,'シフト記号表（勤務時間帯）'!$C$6:$K$35,9,FALSE))</f>
        <v/>
      </c>
      <c r="AJ26" s="137" t="str">
        <f>IF(AJ25="","",VLOOKUP(AJ25,'シフト記号表（勤務時間帯）'!$C$6:$K$35,9,FALSE))</f>
        <v/>
      </c>
      <c r="AK26" s="137" t="str">
        <f>IF(AK25="","",VLOOKUP(AK25,'シフト記号表（勤務時間帯）'!$C$6:$K$35,9,FALSE))</f>
        <v/>
      </c>
      <c r="AL26" s="137" t="str">
        <f>IF(AL25="","",VLOOKUP(AL25,'シフト記号表（勤務時間帯）'!$C$6:$K$35,9,FALSE))</f>
        <v/>
      </c>
      <c r="AM26" s="138" t="str">
        <f>IF(AM25="","",VLOOKUP(AM25,'シフト記号表（勤務時間帯）'!$C$6:$K$35,9,FALSE))</f>
        <v/>
      </c>
      <c r="AN26" s="136" t="str">
        <f>IF(AN25="","",VLOOKUP(AN25,'シフト記号表（勤務時間帯）'!$C$6:$K$35,9,FALSE))</f>
        <v/>
      </c>
      <c r="AO26" s="137" t="str">
        <f>IF(AO25="","",VLOOKUP(AO25,'シフト記号表（勤務時間帯）'!$C$6:$K$35,9,FALSE))</f>
        <v/>
      </c>
      <c r="AP26" s="137" t="str">
        <f>IF(AP25="","",VLOOKUP(AP25,'シフト記号表（勤務時間帯）'!$C$6:$K$35,9,FALSE))</f>
        <v/>
      </c>
      <c r="AQ26" s="137" t="str">
        <f>IF(AQ25="","",VLOOKUP(AQ25,'シフト記号表（勤務時間帯）'!$C$6:$K$35,9,FALSE))</f>
        <v/>
      </c>
      <c r="AR26" s="137" t="str">
        <f>IF(AR25="","",VLOOKUP(AR25,'シフト記号表（勤務時間帯）'!$C$6:$K$35,9,FALSE))</f>
        <v/>
      </c>
      <c r="AS26" s="137" t="str">
        <f>IF(AS25="","",VLOOKUP(AS25,'シフト記号表（勤務時間帯）'!$C$6:$K$35,9,FALSE))</f>
        <v/>
      </c>
      <c r="AT26" s="138" t="str">
        <f>IF(AT25="","",VLOOKUP(AT25,'シフト記号表（勤務時間帯）'!$C$6:$K$35,9,FALSE))</f>
        <v/>
      </c>
      <c r="AU26" s="136" t="str">
        <f>IF(AU25="","",VLOOKUP(AU25,'シフト記号表（勤務時間帯）'!$C$6:$K$35,9,FALSE))</f>
        <v/>
      </c>
      <c r="AV26" s="137" t="str">
        <f>IF(AV25="","",VLOOKUP(AV25,'シフト記号表（勤務時間帯）'!$C$6:$K$35,9,FALSE))</f>
        <v/>
      </c>
      <c r="AW26" s="137" t="str">
        <f>IF(AW25="","",VLOOKUP(AW25,'シフト記号表（勤務時間帯）'!$C$6:$K$35,9,FALSE))</f>
        <v/>
      </c>
      <c r="AX26" s="1175">
        <f>IF($BB$3="４週",SUM(S26:AT26),IF($BB$3="暦月",SUM(S26:AW26),""))</f>
        <v>0</v>
      </c>
      <c r="AY26" s="1176"/>
      <c r="AZ26" s="1177">
        <f>IF($BB$3="４週",AX26/4,IF($BB$3="暦月",'通所介護（1枚版）'!AX26/('通所介護（1枚版）'!$BB$8/7),""))</f>
        <v>0</v>
      </c>
      <c r="BA26" s="1178"/>
      <c r="BB26" s="1203"/>
      <c r="BC26" s="1204"/>
      <c r="BD26" s="1204"/>
      <c r="BE26" s="1204"/>
      <c r="BF26" s="1205"/>
    </row>
    <row r="27" spans="2:58" ht="20.25" customHeight="1">
      <c r="B27" s="1212"/>
      <c r="C27" s="1240"/>
      <c r="D27" s="1241"/>
      <c r="E27" s="1242"/>
      <c r="F27" s="75">
        <f>C25</f>
        <v>0</v>
      </c>
      <c r="G27" s="1120"/>
      <c r="H27" s="1124"/>
      <c r="I27" s="1122"/>
      <c r="J27" s="1122"/>
      <c r="K27" s="1123"/>
      <c r="L27" s="1131"/>
      <c r="M27" s="1132"/>
      <c r="N27" s="1132"/>
      <c r="O27" s="1133"/>
      <c r="P27" s="1209" t="s">
        <v>50</v>
      </c>
      <c r="Q27" s="1210"/>
      <c r="R27" s="1211"/>
      <c r="S27" s="139" t="str">
        <f>IF(S25="","",VLOOKUP(S25,'シフト記号表（勤務時間帯）'!$C$6:$U$35,19,FALSE))</f>
        <v/>
      </c>
      <c r="T27" s="140" t="str">
        <f>IF(T25="","",VLOOKUP(T25,'シフト記号表（勤務時間帯）'!$C$6:$U$35,19,FALSE))</f>
        <v/>
      </c>
      <c r="U27" s="140" t="str">
        <f>IF(U25="","",VLOOKUP(U25,'シフト記号表（勤務時間帯）'!$C$6:$U$35,19,FALSE))</f>
        <v/>
      </c>
      <c r="V27" s="140" t="str">
        <f>IF(V25="","",VLOOKUP(V25,'シフト記号表（勤務時間帯）'!$C$6:$U$35,19,FALSE))</f>
        <v/>
      </c>
      <c r="W27" s="140" t="str">
        <f>IF(W25="","",VLOOKUP(W25,'シフト記号表（勤務時間帯）'!$C$6:$U$35,19,FALSE))</f>
        <v/>
      </c>
      <c r="X27" s="140" t="str">
        <f>IF(X25="","",VLOOKUP(X25,'シフト記号表（勤務時間帯）'!$C$6:$U$35,19,FALSE))</f>
        <v/>
      </c>
      <c r="Y27" s="141" t="str">
        <f>IF(Y25="","",VLOOKUP(Y25,'シフト記号表（勤務時間帯）'!$C$6:$U$35,19,FALSE))</f>
        <v/>
      </c>
      <c r="Z27" s="139" t="str">
        <f>IF(Z25="","",VLOOKUP(Z25,'シフト記号表（勤務時間帯）'!$C$6:$U$35,19,FALSE))</f>
        <v/>
      </c>
      <c r="AA27" s="140" t="str">
        <f>IF(AA25="","",VLOOKUP(AA25,'シフト記号表（勤務時間帯）'!$C$6:$U$35,19,FALSE))</f>
        <v/>
      </c>
      <c r="AB27" s="140" t="str">
        <f>IF(AB25="","",VLOOKUP(AB25,'シフト記号表（勤務時間帯）'!$C$6:$U$35,19,FALSE))</f>
        <v/>
      </c>
      <c r="AC27" s="140" t="str">
        <f>IF(AC25="","",VLOOKUP(AC25,'シフト記号表（勤務時間帯）'!$C$6:$U$35,19,FALSE))</f>
        <v/>
      </c>
      <c r="AD27" s="140" t="str">
        <f>IF(AD25="","",VLOOKUP(AD25,'シフト記号表（勤務時間帯）'!$C$6:$U$35,19,FALSE))</f>
        <v/>
      </c>
      <c r="AE27" s="140" t="str">
        <f>IF(AE25="","",VLOOKUP(AE25,'シフト記号表（勤務時間帯）'!$C$6:$U$35,19,FALSE))</f>
        <v/>
      </c>
      <c r="AF27" s="141" t="str">
        <f>IF(AF25="","",VLOOKUP(AF25,'シフト記号表（勤務時間帯）'!$C$6:$U$35,19,FALSE))</f>
        <v/>
      </c>
      <c r="AG27" s="139" t="str">
        <f>IF(AG25="","",VLOOKUP(AG25,'シフト記号表（勤務時間帯）'!$C$6:$U$35,19,FALSE))</f>
        <v/>
      </c>
      <c r="AH27" s="140" t="str">
        <f>IF(AH25="","",VLOOKUP(AH25,'シフト記号表（勤務時間帯）'!$C$6:$U$35,19,FALSE))</f>
        <v/>
      </c>
      <c r="AI27" s="140" t="str">
        <f>IF(AI25="","",VLOOKUP(AI25,'シフト記号表（勤務時間帯）'!$C$6:$U$35,19,FALSE))</f>
        <v/>
      </c>
      <c r="AJ27" s="140" t="str">
        <f>IF(AJ25="","",VLOOKUP(AJ25,'シフト記号表（勤務時間帯）'!$C$6:$U$35,19,FALSE))</f>
        <v/>
      </c>
      <c r="AK27" s="140" t="str">
        <f>IF(AK25="","",VLOOKUP(AK25,'シフト記号表（勤務時間帯）'!$C$6:$U$35,19,FALSE))</f>
        <v/>
      </c>
      <c r="AL27" s="140" t="str">
        <f>IF(AL25="","",VLOOKUP(AL25,'シフト記号表（勤務時間帯）'!$C$6:$U$35,19,FALSE))</f>
        <v/>
      </c>
      <c r="AM27" s="141" t="str">
        <f>IF(AM25="","",VLOOKUP(AM25,'シフト記号表（勤務時間帯）'!$C$6:$U$35,19,FALSE))</f>
        <v/>
      </c>
      <c r="AN27" s="139" t="str">
        <f>IF(AN25="","",VLOOKUP(AN25,'シフト記号表（勤務時間帯）'!$C$6:$U$35,19,FALSE))</f>
        <v/>
      </c>
      <c r="AO27" s="140" t="str">
        <f>IF(AO25="","",VLOOKUP(AO25,'シフト記号表（勤務時間帯）'!$C$6:$U$35,19,FALSE))</f>
        <v/>
      </c>
      <c r="AP27" s="140" t="str">
        <f>IF(AP25="","",VLOOKUP(AP25,'シフト記号表（勤務時間帯）'!$C$6:$U$35,19,FALSE))</f>
        <v/>
      </c>
      <c r="AQ27" s="140" t="str">
        <f>IF(AQ25="","",VLOOKUP(AQ25,'シフト記号表（勤務時間帯）'!$C$6:$U$35,19,FALSE))</f>
        <v/>
      </c>
      <c r="AR27" s="140" t="str">
        <f>IF(AR25="","",VLOOKUP(AR25,'シフト記号表（勤務時間帯）'!$C$6:$U$35,19,FALSE))</f>
        <v/>
      </c>
      <c r="AS27" s="140" t="str">
        <f>IF(AS25="","",VLOOKUP(AS25,'シフト記号表（勤務時間帯）'!$C$6:$U$35,19,FALSE))</f>
        <v/>
      </c>
      <c r="AT27" s="141" t="str">
        <f>IF(AT25="","",VLOOKUP(AT25,'シフト記号表（勤務時間帯）'!$C$6:$U$35,19,FALSE))</f>
        <v/>
      </c>
      <c r="AU27" s="139" t="str">
        <f>IF(AU25="","",VLOOKUP(AU25,'シフト記号表（勤務時間帯）'!$C$6:$U$35,19,FALSE))</f>
        <v/>
      </c>
      <c r="AV27" s="140" t="str">
        <f>IF(AV25="","",VLOOKUP(AV25,'シフト記号表（勤務時間帯）'!$C$6:$U$35,19,FALSE))</f>
        <v/>
      </c>
      <c r="AW27" s="140" t="str">
        <f>IF(AW25="","",VLOOKUP(AW25,'シフト記号表（勤務時間帯）'!$C$6:$U$35,19,FALSE))</f>
        <v/>
      </c>
      <c r="AX27" s="1182">
        <f>IF($BB$3="４週",SUM(S27:AT27),IF($BB$3="暦月",SUM(S27:AW27),""))</f>
        <v>0</v>
      </c>
      <c r="AY27" s="1183"/>
      <c r="AZ27" s="1184">
        <f>IF($BB$3="４週",AX27/4,IF($BB$3="暦月",'通所介護（1枚版）'!AX27/('通所介護（1枚版）'!$BB$8/7),""))</f>
        <v>0</v>
      </c>
      <c r="BA27" s="1185"/>
      <c r="BB27" s="1206"/>
      <c r="BC27" s="1207"/>
      <c r="BD27" s="1207"/>
      <c r="BE27" s="1207"/>
      <c r="BF27" s="1208"/>
    </row>
    <row r="28" spans="2:58" ht="20.25" customHeight="1">
      <c r="B28" s="1212">
        <f>B25+1</f>
        <v>3</v>
      </c>
      <c r="C28" s="1214"/>
      <c r="D28" s="1215"/>
      <c r="E28" s="1216"/>
      <c r="F28" s="77"/>
      <c r="G28" s="1118"/>
      <c r="H28" s="1121"/>
      <c r="I28" s="1122"/>
      <c r="J28" s="1122"/>
      <c r="K28" s="1123"/>
      <c r="L28" s="1125"/>
      <c r="M28" s="1126"/>
      <c r="N28" s="1126"/>
      <c r="O28" s="1127"/>
      <c r="P28" s="1134" t="s">
        <v>49</v>
      </c>
      <c r="Q28" s="1135"/>
      <c r="R28" s="1136"/>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1163"/>
      <c r="AY28" s="1164"/>
      <c r="AZ28" s="1165"/>
      <c r="BA28" s="1166"/>
      <c r="BB28" s="1200"/>
      <c r="BC28" s="1201"/>
      <c r="BD28" s="1201"/>
      <c r="BE28" s="1201"/>
      <c r="BF28" s="1202"/>
    </row>
    <row r="29" spans="2:58" ht="20.25" customHeight="1">
      <c r="B29" s="1212"/>
      <c r="C29" s="1217"/>
      <c r="D29" s="1218"/>
      <c r="E29" s="1219"/>
      <c r="F29" s="75"/>
      <c r="G29" s="1119"/>
      <c r="H29" s="1124"/>
      <c r="I29" s="1122"/>
      <c r="J29" s="1122"/>
      <c r="K29" s="1123"/>
      <c r="L29" s="1128"/>
      <c r="M29" s="1129"/>
      <c r="N29" s="1129"/>
      <c r="O29" s="1130"/>
      <c r="P29" s="1172" t="s">
        <v>15</v>
      </c>
      <c r="Q29" s="1173"/>
      <c r="R29" s="1174"/>
      <c r="S29" s="136" t="str">
        <f>IF(S28="","",VLOOKUP(S28,'シフト記号表（勤務時間帯）'!$C$6:$K$35,9,FALSE))</f>
        <v/>
      </c>
      <c r="T29" s="137" t="str">
        <f>IF(T28="","",VLOOKUP(T28,'シフト記号表（勤務時間帯）'!$C$6:$K$35,9,FALSE))</f>
        <v/>
      </c>
      <c r="U29" s="137" t="str">
        <f>IF(U28="","",VLOOKUP(U28,'シフト記号表（勤務時間帯）'!$C$6:$K$35,9,FALSE))</f>
        <v/>
      </c>
      <c r="V29" s="137" t="str">
        <f>IF(V28="","",VLOOKUP(V28,'シフト記号表（勤務時間帯）'!$C$6:$K$35,9,FALSE))</f>
        <v/>
      </c>
      <c r="W29" s="137" t="str">
        <f>IF(W28="","",VLOOKUP(W28,'シフト記号表（勤務時間帯）'!$C$6:$K$35,9,FALSE))</f>
        <v/>
      </c>
      <c r="X29" s="137" t="str">
        <f>IF(X28="","",VLOOKUP(X28,'シフト記号表（勤務時間帯）'!$C$6:$K$35,9,FALSE))</f>
        <v/>
      </c>
      <c r="Y29" s="138" t="str">
        <f>IF(Y28="","",VLOOKUP(Y28,'シフト記号表（勤務時間帯）'!$C$6:$K$35,9,FALSE))</f>
        <v/>
      </c>
      <c r="Z29" s="136" t="str">
        <f>IF(Z28="","",VLOOKUP(Z28,'シフト記号表（勤務時間帯）'!$C$6:$K$35,9,FALSE))</f>
        <v/>
      </c>
      <c r="AA29" s="137" t="str">
        <f>IF(AA28="","",VLOOKUP(AA28,'シフト記号表（勤務時間帯）'!$C$6:$K$35,9,FALSE))</f>
        <v/>
      </c>
      <c r="AB29" s="137" t="str">
        <f>IF(AB28="","",VLOOKUP(AB28,'シフト記号表（勤務時間帯）'!$C$6:$K$35,9,FALSE))</f>
        <v/>
      </c>
      <c r="AC29" s="137" t="str">
        <f>IF(AC28="","",VLOOKUP(AC28,'シフト記号表（勤務時間帯）'!$C$6:$K$35,9,FALSE))</f>
        <v/>
      </c>
      <c r="AD29" s="137" t="str">
        <f>IF(AD28="","",VLOOKUP(AD28,'シフト記号表（勤務時間帯）'!$C$6:$K$35,9,FALSE))</f>
        <v/>
      </c>
      <c r="AE29" s="137" t="str">
        <f>IF(AE28="","",VLOOKUP(AE28,'シフト記号表（勤務時間帯）'!$C$6:$K$35,9,FALSE))</f>
        <v/>
      </c>
      <c r="AF29" s="138" t="str">
        <f>IF(AF28="","",VLOOKUP(AF28,'シフト記号表（勤務時間帯）'!$C$6:$K$35,9,FALSE))</f>
        <v/>
      </c>
      <c r="AG29" s="136" t="str">
        <f>IF(AG28="","",VLOOKUP(AG28,'シフト記号表（勤務時間帯）'!$C$6:$K$35,9,FALSE))</f>
        <v/>
      </c>
      <c r="AH29" s="137" t="str">
        <f>IF(AH28="","",VLOOKUP(AH28,'シフト記号表（勤務時間帯）'!$C$6:$K$35,9,FALSE))</f>
        <v/>
      </c>
      <c r="AI29" s="137" t="str">
        <f>IF(AI28="","",VLOOKUP(AI28,'シフト記号表（勤務時間帯）'!$C$6:$K$35,9,FALSE))</f>
        <v/>
      </c>
      <c r="AJ29" s="137" t="str">
        <f>IF(AJ28="","",VLOOKUP(AJ28,'シフト記号表（勤務時間帯）'!$C$6:$K$35,9,FALSE))</f>
        <v/>
      </c>
      <c r="AK29" s="137" t="str">
        <f>IF(AK28="","",VLOOKUP(AK28,'シフト記号表（勤務時間帯）'!$C$6:$K$35,9,FALSE))</f>
        <v/>
      </c>
      <c r="AL29" s="137" t="str">
        <f>IF(AL28="","",VLOOKUP(AL28,'シフト記号表（勤務時間帯）'!$C$6:$K$35,9,FALSE))</f>
        <v/>
      </c>
      <c r="AM29" s="138" t="str">
        <f>IF(AM28="","",VLOOKUP(AM28,'シフト記号表（勤務時間帯）'!$C$6:$K$35,9,FALSE))</f>
        <v/>
      </c>
      <c r="AN29" s="136" t="str">
        <f>IF(AN28="","",VLOOKUP(AN28,'シフト記号表（勤務時間帯）'!$C$6:$K$35,9,FALSE))</f>
        <v/>
      </c>
      <c r="AO29" s="137" t="str">
        <f>IF(AO28="","",VLOOKUP(AO28,'シフト記号表（勤務時間帯）'!$C$6:$K$35,9,FALSE))</f>
        <v/>
      </c>
      <c r="AP29" s="137" t="str">
        <f>IF(AP28="","",VLOOKUP(AP28,'シフト記号表（勤務時間帯）'!$C$6:$K$35,9,FALSE))</f>
        <v/>
      </c>
      <c r="AQ29" s="137" t="str">
        <f>IF(AQ28="","",VLOOKUP(AQ28,'シフト記号表（勤務時間帯）'!$C$6:$K$35,9,FALSE))</f>
        <v/>
      </c>
      <c r="AR29" s="137" t="str">
        <f>IF(AR28="","",VLOOKUP(AR28,'シフト記号表（勤務時間帯）'!$C$6:$K$35,9,FALSE))</f>
        <v/>
      </c>
      <c r="AS29" s="137" t="str">
        <f>IF(AS28="","",VLOOKUP(AS28,'シフト記号表（勤務時間帯）'!$C$6:$K$35,9,FALSE))</f>
        <v/>
      </c>
      <c r="AT29" s="138" t="str">
        <f>IF(AT28="","",VLOOKUP(AT28,'シフト記号表（勤務時間帯）'!$C$6:$K$35,9,FALSE))</f>
        <v/>
      </c>
      <c r="AU29" s="136" t="str">
        <f>IF(AU28="","",VLOOKUP(AU28,'シフト記号表（勤務時間帯）'!$C$6:$K$35,9,FALSE))</f>
        <v/>
      </c>
      <c r="AV29" s="137" t="str">
        <f>IF(AV28="","",VLOOKUP(AV28,'シフト記号表（勤務時間帯）'!$C$6:$K$35,9,FALSE))</f>
        <v/>
      </c>
      <c r="AW29" s="137" t="str">
        <f>IF(AW28="","",VLOOKUP(AW28,'シフト記号表（勤務時間帯）'!$C$6:$K$35,9,FALSE))</f>
        <v/>
      </c>
      <c r="AX29" s="1175">
        <f>IF($BB$3="４週",SUM(S29:AT29),IF($BB$3="暦月",SUM(S29:AW29),""))</f>
        <v>0</v>
      </c>
      <c r="AY29" s="1176"/>
      <c r="AZ29" s="1177">
        <f>IF($BB$3="４週",AX29/4,IF($BB$3="暦月",'通所介護（1枚版）'!AX29/('通所介護（1枚版）'!$BB$8/7),""))</f>
        <v>0</v>
      </c>
      <c r="BA29" s="1178"/>
      <c r="BB29" s="1203"/>
      <c r="BC29" s="1204"/>
      <c r="BD29" s="1204"/>
      <c r="BE29" s="1204"/>
      <c r="BF29" s="1205"/>
    </row>
    <row r="30" spans="2:58" ht="20.25" customHeight="1">
      <c r="B30" s="1212"/>
      <c r="C30" s="1220"/>
      <c r="D30" s="1221"/>
      <c r="E30" s="1222"/>
      <c r="F30" s="75">
        <f>C28</f>
        <v>0</v>
      </c>
      <c r="G30" s="1120"/>
      <c r="H30" s="1124"/>
      <c r="I30" s="1122"/>
      <c r="J30" s="1122"/>
      <c r="K30" s="1123"/>
      <c r="L30" s="1131"/>
      <c r="M30" s="1132"/>
      <c r="N30" s="1132"/>
      <c r="O30" s="1133"/>
      <c r="P30" s="1209" t="s">
        <v>50</v>
      </c>
      <c r="Q30" s="1210"/>
      <c r="R30" s="1211"/>
      <c r="S30" s="139" t="str">
        <f>IF(S28="","",VLOOKUP(S28,'シフト記号表（勤務時間帯）'!$C$6:$U$35,19,FALSE))</f>
        <v/>
      </c>
      <c r="T30" s="140" t="str">
        <f>IF(T28="","",VLOOKUP(T28,'シフト記号表（勤務時間帯）'!$C$6:$U$35,19,FALSE))</f>
        <v/>
      </c>
      <c r="U30" s="140" t="str">
        <f>IF(U28="","",VLOOKUP(U28,'シフト記号表（勤務時間帯）'!$C$6:$U$35,19,FALSE))</f>
        <v/>
      </c>
      <c r="V30" s="140" t="str">
        <f>IF(V28="","",VLOOKUP(V28,'シフト記号表（勤務時間帯）'!$C$6:$U$35,19,FALSE))</f>
        <v/>
      </c>
      <c r="W30" s="140" t="str">
        <f>IF(W28="","",VLOOKUP(W28,'シフト記号表（勤務時間帯）'!$C$6:$U$35,19,FALSE))</f>
        <v/>
      </c>
      <c r="X30" s="140" t="str">
        <f>IF(X28="","",VLOOKUP(X28,'シフト記号表（勤務時間帯）'!$C$6:$U$35,19,FALSE))</f>
        <v/>
      </c>
      <c r="Y30" s="141" t="str">
        <f>IF(Y28="","",VLOOKUP(Y28,'シフト記号表（勤務時間帯）'!$C$6:$U$35,19,FALSE))</f>
        <v/>
      </c>
      <c r="Z30" s="139" t="str">
        <f>IF(Z28="","",VLOOKUP(Z28,'シフト記号表（勤務時間帯）'!$C$6:$U$35,19,FALSE))</f>
        <v/>
      </c>
      <c r="AA30" s="140" t="str">
        <f>IF(AA28="","",VLOOKUP(AA28,'シフト記号表（勤務時間帯）'!$C$6:$U$35,19,FALSE))</f>
        <v/>
      </c>
      <c r="AB30" s="140" t="str">
        <f>IF(AB28="","",VLOOKUP(AB28,'シフト記号表（勤務時間帯）'!$C$6:$U$35,19,FALSE))</f>
        <v/>
      </c>
      <c r="AC30" s="140" t="str">
        <f>IF(AC28="","",VLOOKUP(AC28,'シフト記号表（勤務時間帯）'!$C$6:$U$35,19,FALSE))</f>
        <v/>
      </c>
      <c r="AD30" s="140" t="str">
        <f>IF(AD28="","",VLOOKUP(AD28,'シフト記号表（勤務時間帯）'!$C$6:$U$35,19,FALSE))</f>
        <v/>
      </c>
      <c r="AE30" s="140" t="str">
        <f>IF(AE28="","",VLOOKUP(AE28,'シフト記号表（勤務時間帯）'!$C$6:$U$35,19,FALSE))</f>
        <v/>
      </c>
      <c r="AF30" s="141" t="str">
        <f>IF(AF28="","",VLOOKUP(AF28,'シフト記号表（勤務時間帯）'!$C$6:$U$35,19,FALSE))</f>
        <v/>
      </c>
      <c r="AG30" s="139" t="str">
        <f>IF(AG28="","",VLOOKUP(AG28,'シフト記号表（勤務時間帯）'!$C$6:$U$35,19,FALSE))</f>
        <v/>
      </c>
      <c r="AH30" s="140" t="str">
        <f>IF(AH28="","",VLOOKUP(AH28,'シフト記号表（勤務時間帯）'!$C$6:$U$35,19,FALSE))</f>
        <v/>
      </c>
      <c r="AI30" s="140" t="str">
        <f>IF(AI28="","",VLOOKUP(AI28,'シフト記号表（勤務時間帯）'!$C$6:$U$35,19,FALSE))</f>
        <v/>
      </c>
      <c r="AJ30" s="140" t="str">
        <f>IF(AJ28="","",VLOOKUP(AJ28,'シフト記号表（勤務時間帯）'!$C$6:$U$35,19,FALSE))</f>
        <v/>
      </c>
      <c r="AK30" s="140" t="str">
        <f>IF(AK28="","",VLOOKUP(AK28,'シフト記号表（勤務時間帯）'!$C$6:$U$35,19,FALSE))</f>
        <v/>
      </c>
      <c r="AL30" s="140" t="str">
        <f>IF(AL28="","",VLOOKUP(AL28,'シフト記号表（勤務時間帯）'!$C$6:$U$35,19,FALSE))</f>
        <v/>
      </c>
      <c r="AM30" s="141" t="str">
        <f>IF(AM28="","",VLOOKUP(AM28,'シフト記号表（勤務時間帯）'!$C$6:$U$35,19,FALSE))</f>
        <v/>
      </c>
      <c r="AN30" s="139" t="str">
        <f>IF(AN28="","",VLOOKUP(AN28,'シフト記号表（勤務時間帯）'!$C$6:$U$35,19,FALSE))</f>
        <v/>
      </c>
      <c r="AO30" s="140" t="str">
        <f>IF(AO28="","",VLOOKUP(AO28,'シフト記号表（勤務時間帯）'!$C$6:$U$35,19,FALSE))</f>
        <v/>
      </c>
      <c r="AP30" s="140" t="str">
        <f>IF(AP28="","",VLOOKUP(AP28,'シフト記号表（勤務時間帯）'!$C$6:$U$35,19,FALSE))</f>
        <v/>
      </c>
      <c r="AQ30" s="140" t="str">
        <f>IF(AQ28="","",VLOOKUP(AQ28,'シフト記号表（勤務時間帯）'!$C$6:$U$35,19,FALSE))</f>
        <v/>
      </c>
      <c r="AR30" s="140" t="str">
        <f>IF(AR28="","",VLOOKUP(AR28,'シフト記号表（勤務時間帯）'!$C$6:$U$35,19,FALSE))</f>
        <v/>
      </c>
      <c r="AS30" s="140" t="str">
        <f>IF(AS28="","",VLOOKUP(AS28,'シフト記号表（勤務時間帯）'!$C$6:$U$35,19,FALSE))</f>
        <v/>
      </c>
      <c r="AT30" s="141" t="str">
        <f>IF(AT28="","",VLOOKUP(AT28,'シフト記号表（勤務時間帯）'!$C$6:$U$35,19,FALSE))</f>
        <v/>
      </c>
      <c r="AU30" s="139" t="str">
        <f>IF(AU28="","",VLOOKUP(AU28,'シフト記号表（勤務時間帯）'!$C$6:$U$35,19,FALSE))</f>
        <v/>
      </c>
      <c r="AV30" s="140" t="str">
        <f>IF(AV28="","",VLOOKUP(AV28,'シフト記号表（勤務時間帯）'!$C$6:$U$35,19,FALSE))</f>
        <v/>
      </c>
      <c r="AW30" s="140" t="str">
        <f>IF(AW28="","",VLOOKUP(AW28,'シフト記号表（勤務時間帯）'!$C$6:$U$35,19,FALSE))</f>
        <v/>
      </c>
      <c r="AX30" s="1182">
        <f>IF($BB$3="４週",SUM(S30:AT30),IF($BB$3="暦月",SUM(S30:AW30),""))</f>
        <v>0</v>
      </c>
      <c r="AY30" s="1183"/>
      <c r="AZ30" s="1184">
        <f>IF($BB$3="４週",AX30/4,IF($BB$3="暦月",'通所介護（1枚版）'!AX30/('通所介護（1枚版）'!$BB$8/7),""))</f>
        <v>0</v>
      </c>
      <c r="BA30" s="1185"/>
      <c r="BB30" s="1206"/>
      <c r="BC30" s="1207"/>
      <c r="BD30" s="1207"/>
      <c r="BE30" s="1207"/>
      <c r="BF30" s="1208"/>
    </row>
    <row r="31" spans="2:58" ht="20.25" customHeight="1">
      <c r="B31" s="1212">
        <f>B28+1</f>
        <v>4</v>
      </c>
      <c r="C31" s="1214"/>
      <c r="D31" s="1215"/>
      <c r="E31" s="1216"/>
      <c r="F31" s="77"/>
      <c r="G31" s="1118"/>
      <c r="H31" s="1121"/>
      <c r="I31" s="1122"/>
      <c r="J31" s="1122"/>
      <c r="K31" s="1123"/>
      <c r="L31" s="1125"/>
      <c r="M31" s="1126"/>
      <c r="N31" s="1126"/>
      <c r="O31" s="1127"/>
      <c r="P31" s="1134" t="s">
        <v>49</v>
      </c>
      <c r="Q31" s="1135"/>
      <c r="R31" s="1136"/>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1163"/>
      <c r="AY31" s="1164"/>
      <c r="AZ31" s="1165"/>
      <c r="BA31" s="1166"/>
      <c r="BB31" s="1200"/>
      <c r="BC31" s="1201"/>
      <c r="BD31" s="1201"/>
      <c r="BE31" s="1201"/>
      <c r="BF31" s="1202"/>
    </row>
    <row r="32" spans="2:58" ht="20.25" customHeight="1">
      <c r="B32" s="1212"/>
      <c r="C32" s="1217"/>
      <c r="D32" s="1218"/>
      <c r="E32" s="1219"/>
      <c r="F32" s="75"/>
      <c r="G32" s="1119"/>
      <c r="H32" s="1124"/>
      <c r="I32" s="1122"/>
      <c r="J32" s="1122"/>
      <c r="K32" s="1123"/>
      <c r="L32" s="1128"/>
      <c r="M32" s="1129"/>
      <c r="N32" s="1129"/>
      <c r="O32" s="1130"/>
      <c r="P32" s="1172" t="s">
        <v>15</v>
      </c>
      <c r="Q32" s="1173"/>
      <c r="R32" s="1174"/>
      <c r="S32" s="136" t="str">
        <f>IF(S31="","",VLOOKUP(S31,'シフト記号表（勤務時間帯）'!$C$6:$K$35,9,FALSE))</f>
        <v/>
      </c>
      <c r="T32" s="137" t="str">
        <f>IF(T31="","",VLOOKUP(T31,'シフト記号表（勤務時間帯）'!$C$6:$K$35,9,FALSE))</f>
        <v/>
      </c>
      <c r="U32" s="137" t="str">
        <f>IF(U31="","",VLOOKUP(U31,'シフト記号表（勤務時間帯）'!$C$6:$K$35,9,FALSE))</f>
        <v/>
      </c>
      <c r="V32" s="137" t="str">
        <f>IF(V31="","",VLOOKUP(V31,'シフト記号表（勤務時間帯）'!$C$6:$K$35,9,FALSE))</f>
        <v/>
      </c>
      <c r="W32" s="137" t="str">
        <f>IF(W31="","",VLOOKUP(W31,'シフト記号表（勤務時間帯）'!$C$6:$K$35,9,FALSE))</f>
        <v/>
      </c>
      <c r="X32" s="137" t="str">
        <f>IF(X31="","",VLOOKUP(X31,'シフト記号表（勤務時間帯）'!$C$6:$K$35,9,FALSE))</f>
        <v/>
      </c>
      <c r="Y32" s="138" t="str">
        <f>IF(Y31="","",VLOOKUP(Y31,'シフト記号表（勤務時間帯）'!$C$6:$K$35,9,FALSE))</f>
        <v/>
      </c>
      <c r="Z32" s="136" t="str">
        <f>IF(Z31="","",VLOOKUP(Z31,'シフト記号表（勤務時間帯）'!$C$6:$K$35,9,FALSE))</f>
        <v/>
      </c>
      <c r="AA32" s="137" t="str">
        <f>IF(AA31="","",VLOOKUP(AA31,'シフト記号表（勤務時間帯）'!$C$6:$K$35,9,FALSE))</f>
        <v/>
      </c>
      <c r="AB32" s="137" t="str">
        <f>IF(AB31="","",VLOOKUP(AB31,'シフト記号表（勤務時間帯）'!$C$6:$K$35,9,FALSE))</f>
        <v/>
      </c>
      <c r="AC32" s="137" t="str">
        <f>IF(AC31="","",VLOOKUP(AC31,'シフト記号表（勤務時間帯）'!$C$6:$K$35,9,FALSE))</f>
        <v/>
      </c>
      <c r="AD32" s="137" t="str">
        <f>IF(AD31="","",VLOOKUP(AD31,'シフト記号表（勤務時間帯）'!$C$6:$K$35,9,FALSE))</f>
        <v/>
      </c>
      <c r="AE32" s="137" t="str">
        <f>IF(AE31="","",VLOOKUP(AE31,'シフト記号表（勤務時間帯）'!$C$6:$K$35,9,FALSE))</f>
        <v/>
      </c>
      <c r="AF32" s="138" t="str">
        <f>IF(AF31="","",VLOOKUP(AF31,'シフト記号表（勤務時間帯）'!$C$6:$K$35,9,FALSE))</f>
        <v/>
      </c>
      <c r="AG32" s="136" t="str">
        <f>IF(AG31="","",VLOOKUP(AG31,'シフト記号表（勤務時間帯）'!$C$6:$K$35,9,FALSE))</f>
        <v/>
      </c>
      <c r="AH32" s="137" t="str">
        <f>IF(AH31="","",VLOOKUP(AH31,'シフト記号表（勤務時間帯）'!$C$6:$K$35,9,FALSE))</f>
        <v/>
      </c>
      <c r="AI32" s="137" t="str">
        <f>IF(AI31="","",VLOOKUP(AI31,'シフト記号表（勤務時間帯）'!$C$6:$K$35,9,FALSE))</f>
        <v/>
      </c>
      <c r="AJ32" s="137" t="str">
        <f>IF(AJ31="","",VLOOKUP(AJ31,'シフト記号表（勤務時間帯）'!$C$6:$K$35,9,FALSE))</f>
        <v/>
      </c>
      <c r="AK32" s="137" t="str">
        <f>IF(AK31="","",VLOOKUP(AK31,'シフト記号表（勤務時間帯）'!$C$6:$K$35,9,FALSE))</f>
        <v/>
      </c>
      <c r="AL32" s="137" t="str">
        <f>IF(AL31="","",VLOOKUP(AL31,'シフト記号表（勤務時間帯）'!$C$6:$K$35,9,FALSE))</f>
        <v/>
      </c>
      <c r="AM32" s="138" t="str">
        <f>IF(AM31="","",VLOOKUP(AM31,'シフト記号表（勤務時間帯）'!$C$6:$K$35,9,FALSE))</f>
        <v/>
      </c>
      <c r="AN32" s="136" t="str">
        <f>IF(AN31="","",VLOOKUP(AN31,'シフト記号表（勤務時間帯）'!$C$6:$K$35,9,FALSE))</f>
        <v/>
      </c>
      <c r="AO32" s="137" t="str">
        <f>IF(AO31="","",VLOOKUP(AO31,'シフト記号表（勤務時間帯）'!$C$6:$K$35,9,FALSE))</f>
        <v/>
      </c>
      <c r="AP32" s="137" t="str">
        <f>IF(AP31="","",VLOOKUP(AP31,'シフト記号表（勤務時間帯）'!$C$6:$K$35,9,FALSE))</f>
        <v/>
      </c>
      <c r="AQ32" s="137" t="str">
        <f>IF(AQ31="","",VLOOKUP(AQ31,'シフト記号表（勤務時間帯）'!$C$6:$K$35,9,FALSE))</f>
        <v/>
      </c>
      <c r="AR32" s="137" t="str">
        <f>IF(AR31="","",VLOOKUP(AR31,'シフト記号表（勤務時間帯）'!$C$6:$K$35,9,FALSE))</f>
        <v/>
      </c>
      <c r="AS32" s="137" t="str">
        <f>IF(AS31="","",VLOOKUP(AS31,'シフト記号表（勤務時間帯）'!$C$6:$K$35,9,FALSE))</f>
        <v/>
      </c>
      <c r="AT32" s="138" t="str">
        <f>IF(AT31="","",VLOOKUP(AT31,'シフト記号表（勤務時間帯）'!$C$6:$K$35,9,FALSE))</f>
        <v/>
      </c>
      <c r="AU32" s="136" t="str">
        <f>IF(AU31="","",VLOOKUP(AU31,'シフト記号表（勤務時間帯）'!$C$6:$K$35,9,FALSE))</f>
        <v/>
      </c>
      <c r="AV32" s="137" t="str">
        <f>IF(AV31="","",VLOOKUP(AV31,'シフト記号表（勤務時間帯）'!$C$6:$K$35,9,FALSE))</f>
        <v/>
      </c>
      <c r="AW32" s="137" t="str">
        <f>IF(AW31="","",VLOOKUP(AW31,'シフト記号表（勤務時間帯）'!$C$6:$K$35,9,FALSE))</f>
        <v/>
      </c>
      <c r="AX32" s="1175">
        <f>IF($BB$3="４週",SUM(S32:AT32),IF($BB$3="暦月",SUM(S32:AW32),""))</f>
        <v>0</v>
      </c>
      <c r="AY32" s="1176"/>
      <c r="AZ32" s="1177">
        <f>IF($BB$3="４週",AX32/4,IF($BB$3="暦月",'通所介護（1枚版）'!AX32/('通所介護（1枚版）'!$BB$8/7),""))</f>
        <v>0</v>
      </c>
      <c r="BA32" s="1178"/>
      <c r="BB32" s="1203"/>
      <c r="BC32" s="1204"/>
      <c r="BD32" s="1204"/>
      <c r="BE32" s="1204"/>
      <c r="BF32" s="1205"/>
    </row>
    <row r="33" spans="2:58" ht="20.25" customHeight="1">
      <c r="B33" s="1212"/>
      <c r="C33" s="1220"/>
      <c r="D33" s="1221"/>
      <c r="E33" s="1222"/>
      <c r="F33" s="75">
        <f>C31</f>
        <v>0</v>
      </c>
      <c r="G33" s="1120"/>
      <c r="H33" s="1124"/>
      <c r="I33" s="1122"/>
      <c r="J33" s="1122"/>
      <c r="K33" s="1123"/>
      <c r="L33" s="1131"/>
      <c r="M33" s="1132"/>
      <c r="N33" s="1132"/>
      <c r="O33" s="1133"/>
      <c r="P33" s="1209" t="s">
        <v>50</v>
      </c>
      <c r="Q33" s="1210"/>
      <c r="R33" s="1211"/>
      <c r="S33" s="139" t="str">
        <f>IF(S31="","",VLOOKUP(S31,'シフト記号表（勤務時間帯）'!$C$6:$U$35,19,FALSE))</f>
        <v/>
      </c>
      <c r="T33" s="140" t="str">
        <f>IF(T31="","",VLOOKUP(T31,'シフト記号表（勤務時間帯）'!$C$6:$U$35,19,FALSE))</f>
        <v/>
      </c>
      <c r="U33" s="140" t="str">
        <f>IF(U31="","",VLOOKUP(U31,'シフト記号表（勤務時間帯）'!$C$6:$U$35,19,FALSE))</f>
        <v/>
      </c>
      <c r="V33" s="140" t="str">
        <f>IF(V31="","",VLOOKUP(V31,'シフト記号表（勤務時間帯）'!$C$6:$U$35,19,FALSE))</f>
        <v/>
      </c>
      <c r="W33" s="140" t="str">
        <f>IF(W31="","",VLOOKUP(W31,'シフト記号表（勤務時間帯）'!$C$6:$U$35,19,FALSE))</f>
        <v/>
      </c>
      <c r="X33" s="140" t="str">
        <f>IF(X31="","",VLOOKUP(X31,'シフト記号表（勤務時間帯）'!$C$6:$U$35,19,FALSE))</f>
        <v/>
      </c>
      <c r="Y33" s="141" t="str">
        <f>IF(Y31="","",VLOOKUP(Y31,'シフト記号表（勤務時間帯）'!$C$6:$U$35,19,FALSE))</f>
        <v/>
      </c>
      <c r="Z33" s="139" t="str">
        <f>IF(Z31="","",VLOOKUP(Z31,'シフト記号表（勤務時間帯）'!$C$6:$U$35,19,FALSE))</f>
        <v/>
      </c>
      <c r="AA33" s="140" t="str">
        <f>IF(AA31="","",VLOOKUP(AA31,'シフト記号表（勤務時間帯）'!$C$6:$U$35,19,FALSE))</f>
        <v/>
      </c>
      <c r="AB33" s="140" t="str">
        <f>IF(AB31="","",VLOOKUP(AB31,'シフト記号表（勤務時間帯）'!$C$6:$U$35,19,FALSE))</f>
        <v/>
      </c>
      <c r="AC33" s="140" t="str">
        <f>IF(AC31="","",VLOOKUP(AC31,'シフト記号表（勤務時間帯）'!$C$6:$U$35,19,FALSE))</f>
        <v/>
      </c>
      <c r="AD33" s="140" t="str">
        <f>IF(AD31="","",VLOOKUP(AD31,'シフト記号表（勤務時間帯）'!$C$6:$U$35,19,FALSE))</f>
        <v/>
      </c>
      <c r="AE33" s="140" t="str">
        <f>IF(AE31="","",VLOOKUP(AE31,'シフト記号表（勤務時間帯）'!$C$6:$U$35,19,FALSE))</f>
        <v/>
      </c>
      <c r="AF33" s="141" t="str">
        <f>IF(AF31="","",VLOOKUP(AF31,'シフト記号表（勤務時間帯）'!$C$6:$U$35,19,FALSE))</f>
        <v/>
      </c>
      <c r="AG33" s="139" t="str">
        <f>IF(AG31="","",VLOOKUP(AG31,'シフト記号表（勤務時間帯）'!$C$6:$U$35,19,FALSE))</f>
        <v/>
      </c>
      <c r="AH33" s="140" t="str">
        <f>IF(AH31="","",VLOOKUP(AH31,'シフト記号表（勤務時間帯）'!$C$6:$U$35,19,FALSE))</f>
        <v/>
      </c>
      <c r="AI33" s="140" t="str">
        <f>IF(AI31="","",VLOOKUP(AI31,'シフト記号表（勤務時間帯）'!$C$6:$U$35,19,FALSE))</f>
        <v/>
      </c>
      <c r="AJ33" s="140" t="str">
        <f>IF(AJ31="","",VLOOKUP(AJ31,'シフト記号表（勤務時間帯）'!$C$6:$U$35,19,FALSE))</f>
        <v/>
      </c>
      <c r="AK33" s="140" t="str">
        <f>IF(AK31="","",VLOOKUP(AK31,'シフト記号表（勤務時間帯）'!$C$6:$U$35,19,FALSE))</f>
        <v/>
      </c>
      <c r="AL33" s="140" t="str">
        <f>IF(AL31="","",VLOOKUP(AL31,'シフト記号表（勤務時間帯）'!$C$6:$U$35,19,FALSE))</f>
        <v/>
      </c>
      <c r="AM33" s="141" t="str">
        <f>IF(AM31="","",VLOOKUP(AM31,'シフト記号表（勤務時間帯）'!$C$6:$U$35,19,FALSE))</f>
        <v/>
      </c>
      <c r="AN33" s="139" t="str">
        <f>IF(AN31="","",VLOOKUP(AN31,'シフト記号表（勤務時間帯）'!$C$6:$U$35,19,FALSE))</f>
        <v/>
      </c>
      <c r="AO33" s="140" t="str">
        <f>IF(AO31="","",VLOOKUP(AO31,'シフト記号表（勤務時間帯）'!$C$6:$U$35,19,FALSE))</f>
        <v/>
      </c>
      <c r="AP33" s="140" t="str">
        <f>IF(AP31="","",VLOOKUP(AP31,'シフト記号表（勤務時間帯）'!$C$6:$U$35,19,FALSE))</f>
        <v/>
      </c>
      <c r="AQ33" s="140" t="str">
        <f>IF(AQ31="","",VLOOKUP(AQ31,'シフト記号表（勤務時間帯）'!$C$6:$U$35,19,FALSE))</f>
        <v/>
      </c>
      <c r="AR33" s="140" t="str">
        <f>IF(AR31="","",VLOOKUP(AR31,'シフト記号表（勤務時間帯）'!$C$6:$U$35,19,FALSE))</f>
        <v/>
      </c>
      <c r="AS33" s="140" t="str">
        <f>IF(AS31="","",VLOOKUP(AS31,'シフト記号表（勤務時間帯）'!$C$6:$U$35,19,FALSE))</f>
        <v/>
      </c>
      <c r="AT33" s="141" t="str">
        <f>IF(AT31="","",VLOOKUP(AT31,'シフト記号表（勤務時間帯）'!$C$6:$U$35,19,FALSE))</f>
        <v/>
      </c>
      <c r="AU33" s="139" t="str">
        <f>IF(AU31="","",VLOOKUP(AU31,'シフト記号表（勤務時間帯）'!$C$6:$U$35,19,FALSE))</f>
        <v/>
      </c>
      <c r="AV33" s="140" t="str">
        <f>IF(AV31="","",VLOOKUP(AV31,'シフト記号表（勤務時間帯）'!$C$6:$U$35,19,FALSE))</f>
        <v/>
      </c>
      <c r="AW33" s="140" t="str">
        <f>IF(AW31="","",VLOOKUP(AW31,'シフト記号表（勤務時間帯）'!$C$6:$U$35,19,FALSE))</f>
        <v/>
      </c>
      <c r="AX33" s="1182">
        <f>IF($BB$3="４週",SUM(S33:AT33),IF($BB$3="暦月",SUM(S33:AW33),""))</f>
        <v>0</v>
      </c>
      <c r="AY33" s="1183"/>
      <c r="AZ33" s="1184">
        <f>IF($BB$3="４週",AX33/4,IF($BB$3="暦月",'通所介護（1枚版）'!AX33/('通所介護（1枚版）'!$BB$8/7),""))</f>
        <v>0</v>
      </c>
      <c r="BA33" s="1185"/>
      <c r="BB33" s="1206"/>
      <c r="BC33" s="1207"/>
      <c r="BD33" s="1207"/>
      <c r="BE33" s="1207"/>
      <c r="BF33" s="1208"/>
    </row>
    <row r="34" spans="2:58" ht="20.25" customHeight="1">
      <c r="B34" s="1212">
        <f>B31+1</f>
        <v>5</v>
      </c>
      <c r="C34" s="1214"/>
      <c r="D34" s="1215"/>
      <c r="E34" s="1216"/>
      <c r="F34" s="77"/>
      <c r="G34" s="1118"/>
      <c r="H34" s="1121"/>
      <c r="I34" s="1122"/>
      <c r="J34" s="1122"/>
      <c r="K34" s="1123"/>
      <c r="L34" s="1125"/>
      <c r="M34" s="1126"/>
      <c r="N34" s="1126"/>
      <c r="O34" s="1127"/>
      <c r="P34" s="1134" t="s">
        <v>49</v>
      </c>
      <c r="Q34" s="1135"/>
      <c r="R34" s="1136"/>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1163"/>
      <c r="AY34" s="1164"/>
      <c r="AZ34" s="1165"/>
      <c r="BA34" s="1166"/>
      <c r="BB34" s="1200"/>
      <c r="BC34" s="1201"/>
      <c r="BD34" s="1201"/>
      <c r="BE34" s="1201"/>
      <c r="BF34" s="1202"/>
    </row>
    <row r="35" spans="2:58" ht="20.25" customHeight="1">
      <c r="B35" s="1212"/>
      <c r="C35" s="1217"/>
      <c r="D35" s="1218"/>
      <c r="E35" s="1219"/>
      <c r="F35" s="75"/>
      <c r="G35" s="1119"/>
      <c r="H35" s="1124"/>
      <c r="I35" s="1122"/>
      <c r="J35" s="1122"/>
      <c r="K35" s="1123"/>
      <c r="L35" s="1128"/>
      <c r="M35" s="1129"/>
      <c r="N35" s="1129"/>
      <c r="O35" s="1130"/>
      <c r="P35" s="1172" t="s">
        <v>15</v>
      </c>
      <c r="Q35" s="1173"/>
      <c r="R35" s="1174"/>
      <c r="S35" s="136" t="str">
        <f>IF(S34="","",VLOOKUP(S34,'シフト記号表（勤務時間帯）'!$C$6:$K$35,9,FALSE))</f>
        <v/>
      </c>
      <c r="T35" s="137" t="str">
        <f>IF(T34="","",VLOOKUP(T34,'シフト記号表（勤務時間帯）'!$C$6:$K$35,9,FALSE))</f>
        <v/>
      </c>
      <c r="U35" s="137" t="str">
        <f>IF(U34="","",VLOOKUP(U34,'シフト記号表（勤務時間帯）'!$C$6:$K$35,9,FALSE))</f>
        <v/>
      </c>
      <c r="V35" s="137" t="str">
        <f>IF(V34="","",VLOOKUP(V34,'シフト記号表（勤務時間帯）'!$C$6:$K$35,9,FALSE))</f>
        <v/>
      </c>
      <c r="W35" s="137" t="str">
        <f>IF(W34="","",VLOOKUP(W34,'シフト記号表（勤務時間帯）'!$C$6:$K$35,9,FALSE))</f>
        <v/>
      </c>
      <c r="X35" s="137" t="str">
        <f>IF(X34="","",VLOOKUP(X34,'シフト記号表（勤務時間帯）'!$C$6:$K$35,9,FALSE))</f>
        <v/>
      </c>
      <c r="Y35" s="138" t="str">
        <f>IF(Y34="","",VLOOKUP(Y34,'シフト記号表（勤務時間帯）'!$C$6:$K$35,9,FALSE))</f>
        <v/>
      </c>
      <c r="Z35" s="136" t="str">
        <f>IF(Z34="","",VLOOKUP(Z34,'シフト記号表（勤務時間帯）'!$C$6:$K$35,9,FALSE))</f>
        <v/>
      </c>
      <c r="AA35" s="137" t="str">
        <f>IF(AA34="","",VLOOKUP(AA34,'シフト記号表（勤務時間帯）'!$C$6:$K$35,9,FALSE))</f>
        <v/>
      </c>
      <c r="AB35" s="137" t="str">
        <f>IF(AB34="","",VLOOKUP(AB34,'シフト記号表（勤務時間帯）'!$C$6:$K$35,9,FALSE))</f>
        <v/>
      </c>
      <c r="AC35" s="137" t="str">
        <f>IF(AC34="","",VLOOKUP(AC34,'シフト記号表（勤務時間帯）'!$C$6:$K$35,9,FALSE))</f>
        <v/>
      </c>
      <c r="AD35" s="137" t="str">
        <f>IF(AD34="","",VLOOKUP(AD34,'シフト記号表（勤務時間帯）'!$C$6:$K$35,9,FALSE))</f>
        <v/>
      </c>
      <c r="AE35" s="137" t="str">
        <f>IF(AE34="","",VLOOKUP(AE34,'シフト記号表（勤務時間帯）'!$C$6:$K$35,9,FALSE))</f>
        <v/>
      </c>
      <c r="AF35" s="138" t="str">
        <f>IF(AF34="","",VLOOKUP(AF34,'シフト記号表（勤務時間帯）'!$C$6:$K$35,9,FALSE))</f>
        <v/>
      </c>
      <c r="AG35" s="136" t="str">
        <f>IF(AG34="","",VLOOKUP(AG34,'シフト記号表（勤務時間帯）'!$C$6:$K$35,9,FALSE))</f>
        <v/>
      </c>
      <c r="AH35" s="137" t="str">
        <f>IF(AH34="","",VLOOKUP(AH34,'シフト記号表（勤務時間帯）'!$C$6:$K$35,9,FALSE))</f>
        <v/>
      </c>
      <c r="AI35" s="137" t="str">
        <f>IF(AI34="","",VLOOKUP(AI34,'シフト記号表（勤務時間帯）'!$C$6:$K$35,9,FALSE))</f>
        <v/>
      </c>
      <c r="AJ35" s="137" t="str">
        <f>IF(AJ34="","",VLOOKUP(AJ34,'シフト記号表（勤務時間帯）'!$C$6:$K$35,9,FALSE))</f>
        <v/>
      </c>
      <c r="AK35" s="137" t="str">
        <f>IF(AK34="","",VLOOKUP(AK34,'シフト記号表（勤務時間帯）'!$C$6:$K$35,9,FALSE))</f>
        <v/>
      </c>
      <c r="AL35" s="137" t="str">
        <f>IF(AL34="","",VLOOKUP(AL34,'シフト記号表（勤務時間帯）'!$C$6:$K$35,9,FALSE))</f>
        <v/>
      </c>
      <c r="AM35" s="138" t="str">
        <f>IF(AM34="","",VLOOKUP(AM34,'シフト記号表（勤務時間帯）'!$C$6:$K$35,9,FALSE))</f>
        <v/>
      </c>
      <c r="AN35" s="136" t="str">
        <f>IF(AN34="","",VLOOKUP(AN34,'シフト記号表（勤務時間帯）'!$C$6:$K$35,9,FALSE))</f>
        <v/>
      </c>
      <c r="AO35" s="137" t="str">
        <f>IF(AO34="","",VLOOKUP(AO34,'シフト記号表（勤務時間帯）'!$C$6:$K$35,9,FALSE))</f>
        <v/>
      </c>
      <c r="AP35" s="137" t="str">
        <f>IF(AP34="","",VLOOKUP(AP34,'シフト記号表（勤務時間帯）'!$C$6:$K$35,9,FALSE))</f>
        <v/>
      </c>
      <c r="AQ35" s="137" t="str">
        <f>IF(AQ34="","",VLOOKUP(AQ34,'シフト記号表（勤務時間帯）'!$C$6:$K$35,9,FALSE))</f>
        <v/>
      </c>
      <c r="AR35" s="137" t="str">
        <f>IF(AR34="","",VLOOKUP(AR34,'シフト記号表（勤務時間帯）'!$C$6:$K$35,9,FALSE))</f>
        <v/>
      </c>
      <c r="AS35" s="137" t="str">
        <f>IF(AS34="","",VLOOKUP(AS34,'シフト記号表（勤務時間帯）'!$C$6:$K$35,9,FALSE))</f>
        <v/>
      </c>
      <c r="AT35" s="138" t="str">
        <f>IF(AT34="","",VLOOKUP(AT34,'シフト記号表（勤務時間帯）'!$C$6:$K$35,9,FALSE))</f>
        <v/>
      </c>
      <c r="AU35" s="136" t="str">
        <f>IF(AU34="","",VLOOKUP(AU34,'シフト記号表（勤務時間帯）'!$C$6:$K$35,9,FALSE))</f>
        <v/>
      </c>
      <c r="AV35" s="137" t="str">
        <f>IF(AV34="","",VLOOKUP(AV34,'シフト記号表（勤務時間帯）'!$C$6:$K$35,9,FALSE))</f>
        <v/>
      </c>
      <c r="AW35" s="137" t="str">
        <f>IF(AW34="","",VLOOKUP(AW34,'シフト記号表（勤務時間帯）'!$C$6:$K$35,9,FALSE))</f>
        <v/>
      </c>
      <c r="AX35" s="1175">
        <f>IF($BB$3="４週",SUM(S35:AT35),IF($BB$3="暦月",SUM(S35:AW35),""))</f>
        <v>0</v>
      </c>
      <c r="AY35" s="1176"/>
      <c r="AZ35" s="1177">
        <f>IF($BB$3="４週",AX35/4,IF($BB$3="暦月",'通所介護（1枚版）'!AX35/('通所介護（1枚版）'!$BB$8/7),""))</f>
        <v>0</v>
      </c>
      <c r="BA35" s="1178"/>
      <c r="BB35" s="1203"/>
      <c r="BC35" s="1204"/>
      <c r="BD35" s="1204"/>
      <c r="BE35" s="1204"/>
      <c r="BF35" s="1205"/>
    </row>
    <row r="36" spans="2:58" ht="20.25" customHeight="1">
      <c r="B36" s="1212"/>
      <c r="C36" s="1220"/>
      <c r="D36" s="1221"/>
      <c r="E36" s="1222"/>
      <c r="F36" s="75">
        <f>C34</f>
        <v>0</v>
      </c>
      <c r="G36" s="1120"/>
      <c r="H36" s="1124"/>
      <c r="I36" s="1122"/>
      <c r="J36" s="1122"/>
      <c r="K36" s="1123"/>
      <c r="L36" s="1131"/>
      <c r="M36" s="1132"/>
      <c r="N36" s="1132"/>
      <c r="O36" s="1133"/>
      <c r="P36" s="1209" t="s">
        <v>50</v>
      </c>
      <c r="Q36" s="1210"/>
      <c r="R36" s="1211"/>
      <c r="S36" s="139" t="str">
        <f>IF(S34="","",VLOOKUP(S34,'シフト記号表（勤務時間帯）'!$C$6:$U$35,19,FALSE))</f>
        <v/>
      </c>
      <c r="T36" s="140" t="str">
        <f>IF(T34="","",VLOOKUP(T34,'シフト記号表（勤務時間帯）'!$C$6:$U$35,19,FALSE))</f>
        <v/>
      </c>
      <c r="U36" s="140" t="str">
        <f>IF(U34="","",VLOOKUP(U34,'シフト記号表（勤務時間帯）'!$C$6:$U$35,19,FALSE))</f>
        <v/>
      </c>
      <c r="V36" s="140" t="str">
        <f>IF(V34="","",VLOOKUP(V34,'シフト記号表（勤務時間帯）'!$C$6:$U$35,19,FALSE))</f>
        <v/>
      </c>
      <c r="W36" s="140" t="str">
        <f>IF(W34="","",VLOOKUP(W34,'シフト記号表（勤務時間帯）'!$C$6:$U$35,19,FALSE))</f>
        <v/>
      </c>
      <c r="X36" s="140" t="str">
        <f>IF(X34="","",VLOOKUP(X34,'シフト記号表（勤務時間帯）'!$C$6:$U$35,19,FALSE))</f>
        <v/>
      </c>
      <c r="Y36" s="141" t="str">
        <f>IF(Y34="","",VLOOKUP(Y34,'シフト記号表（勤務時間帯）'!$C$6:$U$35,19,FALSE))</f>
        <v/>
      </c>
      <c r="Z36" s="139" t="str">
        <f>IF(Z34="","",VLOOKUP(Z34,'シフト記号表（勤務時間帯）'!$C$6:$U$35,19,FALSE))</f>
        <v/>
      </c>
      <c r="AA36" s="140" t="str">
        <f>IF(AA34="","",VLOOKUP(AA34,'シフト記号表（勤務時間帯）'!$C$6:$U$35,19,FALSE))</f>
        <v/>
      </c>
      <c r="AB36" s="140" t="str">
        <f>IF(AB34="","",VLOOKUP(AB34,'シフト記号表（勤務時間帯）'!$C$6:$U$35,19,FALSE))</f>
        <v/>
      </c>
      <c r="AC36" s="140" t="str">
        <f>IF(AC34="","",VLOOKUP(AC34,'シフト記号表（勤務時間帯）'!$C$6:$U$35,19,FALSE))</f>
        <v/>
      </c>
      <c r="AD36" s="140" t="str">
        <f>IF(AD34="","",VLOOKUP(AD34,'シフト記号表（勤務時間帯）'!$C$6:$U$35,19,FALSE))</f>
        <v/>
      </c>
      <c r="AE36" s="140" t="str">
        <f>IF(AE34="","",VLOOKUP(AE34,'シフト記号表（勤務時間帯）'!$C$6:$U$35,19,FALSE))</f>
        <v/>
      </c>
      <c r="AF36" s="141" t="str">
        <f>IF(AF34="","",VLOOKUP(AF34,'シフト記号表（勤務時間帯）'!$C$6:$U$35,19,FALSE))</f>
        <v/>
      </c>
      <c r="AG36" s="139" t="str">
        <f>IF(AG34="","",VLOOKUP(AG34,'シフト記号表（勤務時間帯）'!$C$6:$U$35,19,FALSE))</f>
        <v/>
      </c>
      <c r="AH36" s="140" t="str">
        <f>IF(AH34="","",VLOOKUP(AH34,'シフト記号表（勤務時間帯）'!$C$6:$U$35,19,FALSE))</f>
        <v/>
      </c>
      <c r="AI36" s="140" t="str">
        <f>IF(AI34="","",VLOOKUP(AI34,'シフト記号表（勤務時間帯）'!$C$6:$U$35,19,FALSE))</f>
        <v/>
      </c>
      <c r="AJ36" s="140" t="str">
        <f>IF(AJ34="","",VLOOKUP(AJ34,'シフト記号表（勤務時間帯）'!$C$6:$U$35,19,FALSE))</f>
        <v/>
      </c>
      <c r="AK36" s="140" t="str">
        <f>IF(AK34="","",VLOOKUP(AK34,'シフト記号表（勤務時間帯）'!$C$6:$U$35,19,FALSE))</f>
        <v/>
      </c>
      <c r="AL36" s="140" t="str">
        <f>IF(AL34="","",VLOOKUP(AL34,'シフト記号表（勤務時間帯）'!$C$6:$U$35,19,FALSE))</f>
        <v/>
      </c>
      <c r="AM36" s="141" t="str">
        <f>IF(AM34="","",VLOOKUP(AM34,'シフト記号表（勤務時間帯）'!$C$6:$U$35,19,FALSE))</f>
        <v/>
      </c>
      <c r="AN36" s="139" t="str">
        <f>IF(AN34="","",VLOOKUP(AN34,'シフト記号表（勤務時間帯）'!$C$6:$U$35,19,FALSE))</f>
        <v/>
      </c>
      <c r="AO36" s="140" t="str">
        <f>IF(AO34="","",VLOOKUP(AO34,'シフト記号表（勤務時間帯）'!$C$6:$U$35,19,FALSE))</f>
        <v/>
      </c>
      <c r="AP36" s="140" t="str">
        <f>IF(AP34="","",VLOOKUP(AP34,'シフト記号表（勤務時間帯）'!$C$6:$U$35,19,FALSE))</f>
        <v/>
      </c>
      <c r="AQ36" s="140" t="str">
        <f>IF(AQ34="","",VLOOKUP(AQ34,'シフト記号表（勤務時間帯）'!$C$6:$U$35,19,FALSE))</f>
        <v/>
      </c>
      <c r="AR36" s="140" t="str">
        <f>IF(AR34="","",VLOOKUP(AR34,'シフト記号表（勤務時間帯）'!$C$6:$U$35,19,FALSE))</f>
        <v/>
      </c>
      <c r="AS36" s="140" t="str">
        <f>IF(AS34="","",VLOOKUP(AS34,'シフト記号表（勤務時間帯）'!$C$6:$U$35,19,FALSE))</f>
        <v/>
      </c>
      <c r="AT36" s="141" t="str">
        <f>IF(AT34="","",VLOOKUP(AT34,'シフト記号表（勤務時間帯）'!$C$6:$U$35,19,FALSE))</f>
        <v/>
      </c>
      <c r="AU36" s="139" t="str">
        <f>IF(AU34="","",VLOOKUP(AU34,'シフト記号表（勤務時間帯）'!$C$6:$U$35,19,FALSE))</f>
        <v/>
      </c>
      <c r="AV36" s="140" t="str">
        <f>IF(AV34="","",VLOOKUP(AV34,'シフト記号表（勤務時間帯）'!$C$6:$U$35,19,FALSE))</f>
        <v/>
      </c>
      <c r="AW36" s="140" t="str">
        <f>IF(AW34="","",VLOOKUP(AW34,'シフト記号表（勤務時間帯）'!$C$6:$U$35,19,FALSE))</f>
        <v/>
      </c>
      <c r="AX36" s="1182">
        <f>IF($BB$3="４週",SUM(S36:AT36),IF($BB$3="暦月",SUM(S36:AW36),""))</f>
        <v>0</v>
      </c>
      <c r="AY36" s="1183"/>
      <c r="AZ36" s="1184">
        <f>IF($BB$3="４週",AX36/4,IF($BB$3="暦月",'通所介護（1枚版）'!AX36/('通所介護（1枚版）'!$BB$8/7),""))</f>
        <v>0</v>
      </c>
      <c r="BA36" s="1185"/>
      <c r="BB36" s="1206"/>
      <c r="BC36" s="1207"/>
      <c r="BD36" s="1207"/>
      <c r="BE36" s="1207"/>
      <c r="BF36" s="1208"/>
    </row>
    <row r="37" spans="2:58" ht="20.25" customHeight="1">
      <c r="B37" s="1212">
        <f>B34+1</f>
        <v>6</v>
      </c>
      <c r="C37" s="1214"/>
      <c r="D37" s="1215"/>
      <c r="E37" s="1216"/>
      <c r="F37" s="77"/>
      <c r="G37" s="1118"/>
      <c r="H37" s="1121"/>
      <c r="I37" s="1122"/>
      <c r="J37" s="1122"/>
      <c r="K37" s="1123"/>
      <c r="L37" s="1125"/>
      <c r="M37" s="1126"/>
      <c r="N37" s="1126"/>
      <c r="O37" s="1127"/>
      <c r="P37" s="1134" t="s">
        <v>49</v>
      </c>
      <c r="Q37" s="1135"/>
      <c r="R37" s="1136"/>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1163"/>
      <c r="AY37" s="1164"/>
      <c r="AZ37" s="1165"/>
      <c r="BA37" s="1166"/>
      <c r="BB37" s="1200"/>
      <c r="BC37" s="1201"/>
      <c r="BD37" s="1201"/>
      <c r="BE37" s="1201"/>
      <c r="BF37" s="1202"/>
    </row>
    <row r="38" spans="2:58" ht="20.25" customHeight="1">
      <c r="B38" s="1212"/>
      <c r="C38" s="1217"/>
      <c r="D38" s="1218"/>
      <c r="E38" s="1219"/>
      <c r="F38" s="75"/>
      <c r="G38" s="1119"/>
      <c r="H38" s="1124"/>
      <c r="I38" s="1122"/>
      <c r="J38" s="1122"/>
      <c r="K38" s="1123"/>
      <c r="L38" s="1128"/>
      <c r="M38" s="1129"/>
      <c r="N38" s="1129"/>
      <c r="O38" s="1130"/>
      <c r="P38" s="1172" t="s">
        <v>15</v>
      </c>
      <c r="Q38" s="1173"/>
      <c r="R38" s="1174"/>
      <c r="S38" s="136" t="str">
        <f>IF(S37="","",VLOOKUP(S37,'シフト記号表（勤務時間帯）'!$C$6:$K$35,9,FALSE))</f>
        <v/>
      </c>
      <c r="T38" s="137" t="str">
        <f>IF(T37="","",VLOOKUP(T37,'シフト記号表（勤務時間帯）'!$C$6:$K$35,9,FALSE))</f>
        <v/>
      </c>
      <c r="U38" s="137" t="str">
        <f>IF(U37="","",VLOOKUP(U37,'シフト記号表（勤務時間帯）'!$C$6:$K$35,9,FALSE))</f>
        <v/>
      </c>
      <c r="V38" s="137" t="str">
        <f>IF(V37="","",VLOOKUP(V37,'シフト記号表（勤務時間帯）'!$C$6:$K$35,9,FALSE))</f>
        <v/>
      </c>
      <c r="W38" s="137" t="str">
        <f>IF(W37="","",VLOOKUP(W37,'シフト記号表（勤務時間帯）'!$C$6:$K$35,9,FALSE))</f>
        <v/>
      </c>
      <c r="X38" s="137" t="str">
        <f>IF(X37="","",VLOOKUP(X37,'シフト記号表（勤務時間帯）'!$C$6:$K$35,9,FALSE))</f>
        <v/>
      </c>
      <c r="Y38" s="138" t="str">
        <f>IF(Y37="","",VLOOKUP(Y37,'シフト記号表（勤務時間帯）'!$C$6:$K$35,9,FALSE))</f>
        <v/>
      </c>
      <c r="Z38" s="136" t="str">
        <f>IF(Z37="","",VLOOKUP(Z37,'シフト記号表（勤務時間帯）'!$C$6:$K$35,9,FALSE))</f>
        <v/>
      </c>
      <c r="AA38" s="137" t="str">
        <f>IF(AA37="","",VLOOKUP(AA37,'シフト記号表（勤務時間帯）'!$C$6:$K$35,9,FALSE))</f>
        <v/>
      </c>
      <c r="AB38" s="137" t="str">
        <f>IF(AB37="","",VLOOKUP(AB37,'シフト記号表（勤務時間帯）'!$C$6:$K$35,9,FALSE))</f>
        <v/>
      </c>
      <c r="AC38" s="137" t="str">
        <f>IF(AC37="","",VLOOKUP(AC37,'シフト記号表（勤務時間帯）'!$C$6:$K$35,9,FALSE))</f>
        <v/>
      </c>
      <c r="AD38" s="137" t="str">
        <f>IF(AD37="","",VLOOKUP(AD37,'シフト記号表（勤務時間帯）'!$C$6:$K$35,9,FALSE))</f>
        <v/>
      </c>
      <c r="AE38" s="137" t="str">
        <f>IF(AE37="","",VLOOKUP(AE37,'シフト記号表（勤務時間帯）'!$C$6:$K$35,9,FALSE))</f>
        <v/>
      </c>
      <c r="AF38" s="138" t="str">
        <f>IF(AF37="","",VLOOKUP(AF37,'シフト記号表（勤務時間帯）'!$C$6:$K$35,9,FALSE))</f>
        <v/>
      </c>
      <c r="AG38" s="136" t="str">
        <f>IF(AG37="","",VLOOKUP(AG37,'シフト記号表（勤務時間帯）'!$C$6:$K$35,9,FALSE))</f>
        <v/>
      </c>
      <c r="AH38" s="137" t="str">
        <f>IF(AH37="","",VLOOKUP(AH37,'シフト記号表（勤務時間帯）'!$C$6:$K$35,9,FALSE))</f>
        <v/>
      </c>
      <c r="AI38" s="137" t="str">
        <f>IF(AI37="","",VLOOKUP(AI37,'シフト記号表（勤務時間帯）'!$C$6:$K$35,9,FALSE))</f>
        <v/>
      </c>
      <c r="AJ38" s="137" t="str">
        <f>IF(AJ37="","",VLOOKUP(AJ37,'シフト記号表（勤務時間帯）'!$C$6:$K$35,9,FALSE))</f>
        <v/>
      </c>
      <c r="AK38" s="137" t="str">
        <f>IF(AK37="","",VLOOKUP(AK37,'シフト記号表（勤務時間帯）'!$C$6:$K$35,9,FALSE))</f>
        <v/>
      </c>
      <c r="AL38" s="137" t="str">
        <f>IF(AL37="","",VLOOKUP(AL37,'シフト記号表（勤務時間帯）'!$C$6:$K$35,9,FALSE))</f>
        <v/>
      </c>
      <c r="AM38" s="138" t="str">
        <f>IF(AM37="","",VLOOKUP(AM37,'シフト記号表（勤務時間帯）'!$C$6:$K$35,9,FALSE))</f>
        <v/>
      </c>
      <c r="AN38" s="136" t="str">
        <f>IF(AN37="","",VLOOKUP(AN37,'シフト記号表（勤務時間帯）'!$C$6:$K$35,9,FALSE))</f>
        <v/>
      </c>
      <c r="AO38" s="137" t="str">
        <f>IF(AO37="","",VLOOKUP(AO37,'シフト記号表（勤務時間帯）'!$C$6:$K$35,9,FALSE))</f>
        <v/>
      </c>
      <c r="AP38" s="137" t="str">
        <f>IF(AP37="","",VLOOKUP(AP37,'シフト記号表（勤務時間帯）'!$C$6:$K$35,9,FALSE))</f>
        <v/>
      </c>
      <c r="AQ38" s="137" t="str">
        <f>IF(AQ37="","",VLOOKUP(AQ37,'シフト記号表（勤務時間帯）'!$C$6:$K$35,9,FALSE))</f>
        <v/>
      </c>
      <c r="AR38" s="137" t="str">
        <f>IF(AR37="","",VLOOKUP(AR37,'シフト記号表（勤務時間帯）'!$C$6:$K$35,9,FALSE))</f>
        <v/>
      </c>
      <c r="AS38" s="137" t="str">
        <f>IF(AS37="","",VLOOKUP(AS37,'シフト記号表（勤務時間帯）'!$C$6:$K$35,9,FALSE))</f>
        <v/>
      </c>
      <c r="AT38" s="138" t="str">
        <f>IF(AT37="","",VLOOKUP(AT37,'シフト記号表（勤務時間帯）'!$C$6:$K$35,9,FALSE))</f>
        <v/>
      </c>
      <c r="AU38" s="136" t="str">
        <f>IF(AU37="","",VLOOKUP(AU37,'シフト記号表（勤務時間帯）'!$C$6:$K$35,9,FALSE))</f>
        <v/>
      </c>
      <c r="AV38" s="137" t="str">
        <f>IF(AV37="","",VLOOKUP(AV37,'シフト記号表（勤務時間帯）'!$C$6:$K$35,9,FALSE))</f>
        <v/>
      </c>
      <c r="AW38" s="137" t="str">
        <f>IF(AW37="","",VLOOKUP(AW37,'シフト記号表（勤務時間帯）'!$C$6:$K$35,9,FALSE))</f>
        <v/>
      </c>
      <c r="AX38" s="1175">
        <f>IF($BB$3="４週",SUM(S38:AT38),IF($BB$3="暦月",SUM(S38:AW38),""))</f>
        <v>0</v>
      </c>
      <c r="AY38" s="1176"/>
      <c r="AZ38" s="1177">
        <f>IF($BB$3="４週",AX38/4,IF($BB$3="暦月",'通所介護（1枚版）'!AX38/('通所介護（1枚版）'!$BB$8/7),""))</f>
        <v>0</v>
      </c>
      <c r="BA38" s="1178"/>
      <c r="BB38" s="1203"/>
      <c r="BC38" s="1204"/>
      <c r="BD38" s="1204"/>
      <c r="BE38" s="1204"/>
      <c r="BF38" s="1205"/>
    </row>
    <row r="39" spans="2:58" ht="20.25" customHeight="1">
      <c r="B39" s="1212"/>
      <c r="C39" s="1220"/>
      <c r="D39" s="1221"/>
      <c r="E39" s="1222"/>
      <c r="F39" s="75">
        <f>C37</f>
        <v>0</v>
      </c>
      <c r="G39" s="1120"/>
      <c r="H39" s="1124"/>
      <c r="I39" s="1122"/>
      <c r="J39" s="1122"/>
      <c r="K39" s="1123"/>
      <c r="L39" s="1131"/>
      <c r="M39" s="1132"/>
      <c r="N39" s="1132"/>
      <c r="O39" s="1133"/>
      <c r="P39" s="1209" t="s">
        <v>50</v>
      </c>
      <c r="Q39" s="1210"/>
      <c r="R39" s="1211"/>
      <c r="S39" s="139" t="str">
        <f>IF(S37="","",VLOOKUP(S37,'シフト記号表（勤務時間帯）'!$C$6:$U$35,19,FALSE))</f>
        <v/>
      </c>
      <c r="T39" s="140" t="str">
        <f>IF(T37="","",VLOOKUP(T37,'シフト記号表（勤務時間帯）'!$C$6:$U$35,19,FALSE))</f>
        <v/>
      </c>
      <c r="U39" s="140" t="str">
        <f>IF(U37="","",VLOOKUP(U37,'シフト記号表（勤務時間帯）'!$C$6:$U$35,19,FALSE))</f>
        <v/>
      </c>
      <c r="V39" s="140" t="str">
        <f>IF(V37="","",VLOOKUP(V37,'シフト記号表（勤務時間帯）'!$C$6:$U$35,19,FALSE))</f>
        <v/>
      </c>
      <c r="W39" s="140" t="str">
        <f>IF(W37="","",VLOOKUP(W37,'シフト記号表（勤務時間帯）'!$C$6:$U$35,19,FALSE))</f>
        <v/>
      </c>
      <c r="X39" s="140" t="str">
        <f>IF(X37="","",VLOOKUP(X37,'シフト記号表（勤務時間帯）'!$C$6:$U$35,19,FALSE))</f>
        <v/>
      </c>
      <c r="Y39" s="141" t="str">
        <f>IF(Y37="","",VLOOKUP(Y37,'シフト記号表（勤務時間帯）'!$C$6:$U$35,19,FALSE))</f>
        <v/>
      </c>
      <c r="Z39" s="139" t="str">
        <f>IF(Z37="","",VLOOKUP(Z37,'シフト記号表（勤務時間帯）'!$C$6:$U$35,19,FALSE))</f>
        <v/>
      </c>
      <c r="AA39" s="140" t="str">
        <f>IF(AA37="","",VLOOKUP(AA37,'シフト記号表（勤務時間帯）'!$C$6:$U$35,19,FALSE))</f>
        <v/>
      </c>
      <c r="AB39" s="140" t="str">
        <f>IF(AB37="","",VLOOKUP(AB37,'シフト記号表（勤務時間帯）'!$C$6:$U$35,19,FALSE))</f>
        <v/>
      </c>
      <c r="AC39" s="140" t="str">
        <f>IF(AC37="","",VLOOKUP(AC37,'シフト記号表（勤務時間帯）'!$C$6:$U$35,19,FALSE))</f>
        <v/>
      </c>
      <c r="AD39" s="140" t="str">
        <f>IF(AD37="","",VLOOKUP(AD37,'シフト記号表（勤務時間帯）'!$C$6:$U$35,19,FALSE))</f>
        <v/>
      </c>
      <c r="AE39" s="140" t="str">
        <f>IF(AE37="","",VLOOKUP(AE37,'シフト記号表（勤務時間帯）'!$C$6:$U$35,19,FALSE))</f>
        <v/>
      </c>
      <c r="AF39" s="141" t="str">
        <f>IF(AF37="","",VLOOKUP(AF37,'シフト記号表（勤務時間帯）'!$C$6:$U$35,19,FALSE))</f>
        <v/>
      </c>
      <c r="AG39" s="139" t="str">
        <f>IF(AG37="","",VLOOKUP(AG37,'シフト記号表（勤務時間帯）'!$C$6:$U$35,19,FALSE))</f>
        <v/>
      </c>
      <c r="AH39" s="140" t="str">
        <f>IF(AH37="","",VLOOKUP(AH37,'シフト記号表（勤務時間帯）'!$C$6:$U$35,19,FALSE))</f>
        <v/>
      </c>
      <c r="AI39" s="140" t="str">
        <f>IF(AI37="","",VLOOKUP(AI37,'シフト記号表（勤務時間帯）'!$C$6:$U$35,19,FALSE))</f>
        <v/>
      </c>
      <c r="AJ39" s="140" t="str">
        <f>IF(AJ37="","",VLOOKUP(AJ37,'シフト記号表（勤務時間帯）'!$C$6:$U$35,19,FALSE))</f>
        <v/>
      </c>
      <c r="AK39" s="140" t="str">
        <f>IF(AK37="","",VLOOKUP(AK37,'シフト記号表（勤務時間帯）'!$C$6:$U$35,19,FALSE))</f>
        <v/>
      </c>
      <c r="AL39" s="140" t="str">
        <f>IF(AL37="","",VLOOKUP(AL37,'シフト記号表（勤務時間帯）'!$C$6:$U$35,19,FALSE))</f>
        <v/>
      </c>
      <c r="AM39" s="141" t="str">
        <f>IF(AM37="","",VLOOKUP(AM37,'シフト記号表（勤務時間帯）'!$C$6:$U$35,19,FALSE))</f>
        <v/>
      </c>
      <c r="AN39" s="139" t="str">
        <f>IF(AN37="","",VLOOKUP(AN37,'シフト記号表（勤務時間帯）'!$C$6:$U$35,19,FALSE))</f>
        <v/>
      </c>
      <c r="AO39" s="140" t="str">
        <f>IF(AO37="","",VLOOKUP(AO37,'シフト記号表（勤務時間帯）'!$C$6:$U$35,19,FALSE))</f>
        <v/>
      </c>
      <c r="AP39" s="140" t="str">
        <f>IF(AP37="","",VLOOKUP(AP37,'シフト記号表（勤務時間帯）'!$C$6:$U$35,19,FALSE))</f>
        <v/>
      </c>
      <c r="AQ39" s="140" t="str">
        <f>IF(AQ37="","",VLOOKUP(AQ37,'シフト記号表（勤務時間帯）'!$C$6:$U$35,19,FALSE))</f>
        <v/>
      </c>
      <c r="AR39" s="140" t="str">
        <f>IF(AR37="","",VLOOKUP(AR37,'シフト記号表（勤務時間帯）'!$C$6:$U$35,19,FALSE))</f>
        <v/>
      </c>
      <c r="AS39" s="140" t="str">
        <f>IF(AS37="","",VLOOKUP(AS37,'シフト記号表（勤務時間帯）'!$C$6:$U$35,19,FALSE))</f>
        <v/>
      </c>
      <c r="AT39" s="141" t="str">
        <f>IF(AT37="","",VLOOKUP(AT37,'シフト記号表（勤務時間帯）'!$C$6:$U$35,19,FALSE))</f>
        <v/>
      </c>
      <c r="AU39" s="139" t="str">
        <f>IF(AU37="","",VLOOKUP(AU37,'シフト記号表（勤務時間帯）'!$C$6:$U$35,19,FALSE))</f>
        <v/>
      </c>
      <c r="AV39" s="140" t="str">
        <f>IF(AV37="","",VLOOKUP(AV37,'シフト記号表（勤務時間帯）'!$C$6:$U$35,19,FALSE))</f>
        <v/>
      </c>
      <c r="AW39" s="140" t="str">
        <f>IF(AW37="","",VLOOKUP(AW37,'シフト記号表（勤務時間帯）'!$C$6:$U$35,19,FALSE))</f>
        <v/>
      </c>
      <c r="AX39" s="1182">
        <f>IF($BB$3="４週",SUM(S39:AT39),IF($BB$3="暦月",SUM(S39:AW39),""))</f>
        <v>0</v>
      </c>
      <c r="AY39" s="1183"/>
      <c r="AZ39" s="1184">
        <f>IF($BB$3="４週",AX39/4,IF($BB$3="暦月",'通所介護（1枚版）'!AX39/('通所介護（1枚版）'!$BB$8/7),""))</f>
        <v>0</v>
      </c>
      <c r="BA39" s="1185"/>
      <c r="BB39" s="1206"/>
      <c r="BC39" s="1207"/>
      <c r="BD39" s="1207"/>
      <c r="BE39" s="1207"/>
      <c r="BF39" s="1208"/>
    </row>
    <row r="40" spans="2:58" ht="20.25" customHeight="1">
      <c r="B40" s="1212">
        <f>B37+1</f>
        <v>7</v>
      </c>
      <c r="C40" s="1214"/>
      <c r="D40" s="1215"/>
      <c r="E40" s="1216"/>
      <c r="F40" s="77"/>
      <c r="G40" s="1118"/>
      <c r="H40" s="1121"/>
      <c r="I40" s="1122"/>
      <c r="J40" s="1122"/>
      <c r="K40" s="1123"/>
      <c r="L40" s="1125"/>
      <c r="M40" s="1126"/>
      <c r="N40" s="1126"/>
      <c r="O40" s="1127"/>
      <c r="P40" s="1134" t="s">
        <v>49</v>
      </c>
      <c r="Q40" s="1135"/>
      <c r="R40" s="1136"/>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1163"/>
      <c r="AY40" s="1164"/>
      <c r="AZ40" s="1165"/>
      <c r="BA40" s="1166"/>
      <c r="BB40" s="1200"/>
      <c r="BC40" s="1201"/>
      <c r="BD40" s="1201"/>
      <c r="BE40" s="1201"/>
      <c r="BF40" s="1202"/>
    </row>
    <row r="41" spans="2:58" ht="20.25" customHeight="1">
      <c r="B41" s="1212"/>
      <c r="C41" s="1217"/>
      <c r="D41" s="1218"/>
      <c r="E41" s="1219"/>
      <c r="F41" s="75"/>
      <c r="G41" s="1119"/>
      <c r="H41" s="1124"/>
      <c r="I41" s="1122"/>
      <c r="J41" s="1122"/>
      <c r="K41" s="1123"/>
      <c r="L41" s="1128"/>
      <c r="M41" s="1129"/>
      <c r="N41" s="1129"/>
      <c r="O41" s="1130"/>
      <c r="P41" s="1172" t="s">
        <v>15</v>
      </c>
      <c r="Q41" s="1173"/>
      <c r="R41" s="1174"/>
      <c r="S41" s="136" t="str">
        <f>IF(S40="","",VLOOKUP(S40,'シフト記号表（勤務時間帯）'!$C$6:$K$35,9,FALSE))</f>
        <v/>
      </c>
      <c r="T41" s="137" t="str">
        <f>IF(T40="","",VLOOKUP(T40,'シフト記号表（勤務時間帯）'!$C$6:$K$35,9,FALSE))</f>
        <v/>
      </c>
      <c r="U41" s="137" t="str">
        <f>IF(U40="","",VLOOKUP(U40,'シフト記号表（勤務時間帯）'!$C$6:$K$35,9,FALSE))</f>
        <v/>
      </c>
      <c r="V41" s="137" t="str">
        <f>IF(V40="","",VLOOKUP(V40,'シフト記号表（勤務時間帯）'!$C$6:$K$35,9,FALSE))</f>
        <v/>
      </c>
      <c r="W41" s="137" t="str">
        <f>IF(W40="","",VLOOKUP(W40,'シフト記号表（勤務時間帯）'!$C$6:$K$35,9,FALSE))</f>
        <v/>
      </c>
      <c r="X41" s="137" t="str">
        <f>IF(X40="","",VLOOKUP(X40,'シフト記号表（勤務時間帯）'!$C$6:$K$35,9,FALSE))</f>
        <v/>
      </c>
      <c r="Y41" s="138" t="str">
        <f>IF(Y40="","",VLOOKUP(Y40,'シフト記号表（勤務時間帯）'!$C$6:$K$35,9,FALSE))</f>
        <v/>
      </c>
      <c r="Z41" s="136" t="str">
        <f>IF(Z40="","",VLOOKUP(Z40,'シフト記号表（勤務時間帯）'!$C$6:$K$35,9,FALSE))</f>
        <v/>
      </c>
      <c r="AA41" s="137" t="str">
        <f>IF(AA40="","",VLOOKUP(AA40,'シフト記号表（勤務時間帯）'!$C$6:$K$35,9,FALSE))</f>
        <v/>
      </c>
      <c r="AB41" s="137" t="str">
        <f>IF(AB40="","",VLOOKUP(AB40,'シフト記号表（勤務時間帯）'!$C$6:$K$35,9,FALSE))</f>
        <v/>
      </c>
      <c r="AC41" s="137" t="str">
        <f>IF(AC40="","",VLOOKUP(AC40,'シフト記号表（勤務時間帯）'!$C$6:$K$35,9,FALSE))</f>
        <v/>
      </c>
      <c r="AD41" s="137" t="str">
        <f>IF(AD40="","",VLOOKUP(AD40,'シフト記号表（勤務時間帯）'!$C$6:$K$35,9,FALSE))</f>
        <v/>
      </c>
      <c r="AE41" s="137" t="str">
        <f>IF(AE40="","",VLOOKUP(AE40,'シフト記号表（勤務時間帯）'!$C$6:$K$35,9,FALSE))</f>
        <v/>
      </c>
      <c r="AF41" s="138" t="str">
        <f>IF(AF40="","",VLOOKUP(AF40,'シフト記号表（勤務時間帯）'!$C$6:$K$35,9,FALSE))</f>
        <v/>
      </c>
      <c r="AG41" s="136" t="str">
        <f>IF(AG40="","",VLOOKUP(AG40,'シフト記号表（勤務時間帯）'!$C$6:$K$35,9,FALSE))</f>
        <v/>
      </c>
      <c r="AH41" s="137" t="str">
        <f>IF(AH40="","",VLOOKUP(AH40,'シフト記号表（勤務時間帯）'!$C$6:$K$35,9,FALSE))</f>
        <v/>
      </c>
      <c r="AI41" s="137" t="str">
        <f>IF(AI40="","",VLOOKUP(AI40,'シフト記号表（勤務時間帯）'!$C$6:$K$35,9,FALSE))</f>
        <v/>
      </c>
      <c r="AJ41" s="137" t="str">
        <f>IF(AJ40="","",VLOOKUP(AJ40,'シフト記号表（勤務時間帯）'!$C$6:$K$35,9,FALSE))</f>
        <v/>
      </c>
      <c r="AK41" s="137" t="str">
        <f>IF(AK40="","",VLOOKUP(AK40,'シフト記号表（勤務時間帯）'!$C$6:$K$35,9,FALSE))</f>
        <v/>
      </c>
      <c r="AL41" s="137" t="str">
        <f>IF(AL40="","",VLOOKUP(AL40,'シフト記号表（勤務時間帯）'!$C$6:$K$35,9,FALSE))</f>
        <v/>
      </c>
      <c r="AM41" s="138" t="str">
        <f>IF(AM40="","",VLOOKUP(AM40,'シフト記号表（勤務時間帯）'!$C$6:$K$35,9,FALSE))</f>
        <v/>
      </c>
      <c r="AN41" s="136" t="str">
        <f>IF(AN40="","",VLOOKUP(AN40,'シフト記号表（勤務時間帯）'!$C$6:$K$35,9,FALSE))</f>
        <v/>
      </c>
      <c r="AO41" s="137" t="str">
        <f>IF(AO40="","",VLOOKUP(AO40,'シフト記号表（勤務時間帯）'!$C$6:$K$35,9,FALSE))</f>
        <v/>
      </c>
      <c r="AP41" s="137" t="str">
        <f>IF(AP40="","",VLOOKUP(AP40,'シフト記号表（勤務時間帯）'!$C$6:$K$35,9,FALSE))</f>
        <v/>
      </c>
      <c r="AQ41" s="137" t="str">
        <f>IF(AQ40="","",VLOOKUP(AQ40,'シフト記号表（勤務時間帯）'!$C$6:$K$35,9,FALSE))</f>
        <v/>
      </c>
      <c r="AR41" s="137" t="str">
        <f>IF(AR40="","",VLOOKUP(AR40,'シフト記号表（勤務時間帯）'!$C$6:$K$35,9,FALSE))</f>
        <v/>
      </c>
      <c r="AS41" s="137" t="str">
        <f>IF(AS40="","",VLOOKUP(AS40,'シフト記号表（勤務時間帯）'!$C$6:$K$35,9,FALSE))</f>
        <v/>
      </c>
      <c r="AT41" s="138" t="str">
        <f>IF(AT40="","",VLOOKUP(AT40,'シフト記号表（勤務時間帯）'!$C$6:$K$35,9,FALSE))</f>
        <v/>
      </c>
      <c r="AU41" s="136" t="str">
        <f>IF(AU40="","",VLOOKUP(AU40,'シフト記号表（勤務時間帯）'!$C$6:$K$35,9,FALSE))</f>
        <v/>
      </c>
      <c r="AV41" s="137" t="str">
        <f>IF(AV40="","",VLOOKUP(AV40,'シフト記号表（勤務時間帯）'!$C$6:$K$35,9,FALSE))</f>
        <v/>
      </c>
      <c r="AW41" s="137" t="str">
        <f>IF(AW40="","",VLOOKUP(AW40,'シフト記号表（勤務時間帯）'!$C$6:$K$35,9,FALSE))</f>
        <v/>
      </c>
      <c r="AX41" s="1175">
        <f>IF($BB$3="４週",SUM(S41:AT41),IF($BB$3="暦月",SUM(S41:AW41),""))</f>
        <v>0</v>
      </c>
      <c r="AY41" s="1176"/>
      <c r="AZ41" s="1177">
        <f>IF($BB$3="４週",AX41/4,IF($BB$3="暦月",'通所介護（1枚版）'!AX41/('通所介護（1枚版）'!$BB$8/7),""))</f>
        <v>0</v>
      </c>
      <c r="BA41" s="1178"/>
      <c r="BB41" s="1203"/>
      <c r="BC41" s="1204"/>
      <c r="BD41" s="1204"/>
      <c r="BE41" s="1204"/>
      <c r="BF41" s="1205"/>
    </row>
    <row r="42" spans="2:58" ht="20.25" customHeight="1">
      <c r="B42" s="1212"/>
      <c r="C42" s="1220"/>
      <c r="D42" s="1221"/>
      <c r="E42" s="1222"/>
      <c r="F42" s="75">
        <f>C40</f>
        <v>0</v>
      </c>
      <c r="G42" s="1120"/>
      <c r="H42" s="1124"/>
      <c r="I42" s="1122"/>
      <c r="J42" s="1122"/>
      <c r="K42" s="1123"/>
      <c r="L42" s="1131"/>
      <c r="M42" s="1132"/>
      <c r="N42" s="1132"/>
      <c r="O42" s="1133"/>
      <c r="P42" s="1209" t="s">
        <v>50</v>
      </c>
      <c r="Q42" s="1210"/>
      <c r="R42" s="1211"/>
      <c r="S42" s="139" t="str">
        <f>IF(S40="","",VLOOKUP(S40,'シフト記号表（勤務時間帯）'!$C$6:$U$35,19,FALSE))</f>
        <v/>
      </c>
      <c r="T42" s="140" t="str">
        <f>IF(T40="","",VLOOKUP(T40,'シフト記号表（勤務時間帯）'!$C$6:$U$35,19,FALSE))</f>
        <v/>
      </c>
      <c r="U42" s="140" t="str">
        <f>IF(U40="","",VLOOKUP(U40,'シフト記号表（勤務時間帯）'!$C$6:$U$35,19,FALSE))</f>
        <v/>
      </c>
      <c r="V42" s="140" t="str">
        <f>IF(V40="","",VLOOKUP(V40,'シフト記号表（勤務時間帯）'!$C$6:$U$35,19,FALSE))</f>
        <v/>
      </c>
      <c r="W42" s="140" t="str">
        <f>IF(W40="","",VLOOKUP(W40,'シフト記号表（勤務時間帯）'!$C$6:$U$35,19,FALSE))</f>
        <v/>
      </c>
      <c r="X42" s="140" t="str">
        <f>IF(X40="","",VLOOKUP(X40,'シフト記号表（勤務時間帯）'!$C$6:$U$35,19,FALSE))</f>
        <v/>
      </c>
      <c r="Y42" s="141" t="str">
        <f>IF(Y40="","",VLOOKUP(Y40,'シフト記号表（勤務時間帯）'!$C$6:$U$35,19,FALSE))</f>
        <v/>
      </c>
      <c r="Z42" s="139" t="str">
        <f>IF(Z40="","",VLOOKUP(Z40,'シフト記号表（勤務時間帯）'!$C$6:$U$35,19,FALSE))</f>
        <v/>
      </c>
      <c r="AA42" s="140" t="str">
        <f>IF(AA40="","",VLOOKUP(AA40,'シフト記号表（勤務時間帯）'!$C$6:$U$35,19,FALSE))</f>
        <v/>
      </c>
      <c r="AB42" s="140" t="str">
        <f>IF(AB40="","",VLOOKUP(AB40,'シフト記号表（勤務時間帯）'!$C$6:$U$35,19,FALSE))</f>
        <v/>
      </c>
      <c r="AC42" s="140" t="str">
        <f>IF(AC40="","",VLOOKUP(AC40,'シフト記号表（勤務時間帯）'!$C$6:$U$35,19,FALSE))</f>
        <v/>
      </c>
      <c r="AD42" s="140" t="str">
        <f>IF(AD40="","",VLOOKUP(AD40,'シフト記号表（勤務時間帯）'!$C$6:$U$35,19,FALSE))</f>
        <v/>
      </c>
      <c r="AE42" s="140" t="str">
        <f>IF(AE40="","",VLOOKUP(AE40,'シフト記号表（勤務時間帯）'!$C$6:$U$35,19,FALSE))</f>
        <v/>
      </c>
      <c r="AF42" s="141" t="str">
        <f>IF(AF40="","",VLOOKUP(AF40,'シフト記号表（勤務時間帯）'!$C$6:$U$35,19,FALSE))</f>
        <v/>
      </c>
      <c r="AG42" s="139" t="str">
        <f>IF(AG40="","",VLOOKUP(AG40,'シフト記号表（勤務時間帯）'!$C$6:$U$35,19,FALSE))</f>
        <v/>
      </c>
      <c r="AH42" s="140" t="str">
        <f>IF(AH40="","",VLOOKUP(AH40,'シフト記号表（勤務時間帯）'!$C$6:$U$35,19,FALSE))</f>
        <v/>
      </c>
      <c r="AI42" s="140" t="str">
        <f>IF(AI40="","",VLOOKUP(AI40,'シフト記号表（勤務時間帯）'!$C$6:$U$35,19,FALSE))</f>
        <v/>
      </c>
      <c r="AJ42" s="140" t="str">
        <f>IF(AJ40="","",VLOOKUP(AJ40,'シフト記号表（勤務時間帯）'!$C$6:$U$35,19,FALSE))</f>
        <v/>
      </c>
      <c r="AK42" s="140" t="str">
        <f>IF(AK40="","",VLOOKUP(AK40,'シフト記号表（勤務時間帯）'!$C$6:$U$35,19,FALSE))</f>
        <v/>
      </c>
      <c r="AL42" s="140" t="str">
        <f>IF(AL40="","",VLOOKUP(AL40,'シフト記号表（勤務時間帯）'!$C$6:$U$35,19,FALSE))</f>
        <v/>
      </c>
      <c r="AM42" s="141" t="str">
        <f>IF(AM40="","",VLOOKUP(AM40,'シフト記号表（勤務時間帯）'!$C$6:$U$35,19,FALSE))</f>
        <v/>
      </c>
      <c r="AN42" s="139" t="str">
        <f>IF(AN40="","",VLOOKUP(AN40,'シフト記号表（勤務時間帯）'!$C$6:$U$35,19,FALSE))</f>
        <v/>
      </c>
      <c r="AO42" s="140" t="str">
        <f>IF(AO40="","",VLOOKUP(AO40,'シフト記号表（勤務時間帯）'!$C$6:$U$35,19,FALSE))</f>
        <v/>
      </c>
      <c r="AP42" s="140" t="str">
        <f>IF(AP40="","",VLOOKUP(AP40,'シフト記号表（勤務時間帯）'!$C$6:$U$35,19,FALSE))</f>
        <v/>
      </c>
      <c r="AQ42" s="140" t="str">
        <f>IF(AQ40="","",VLOOKUP(AQ40,'シフト記号表（勤務時間帯）'!$C$6:$U$35,19,FALSE))</f>
        <v/>
      </c>
      <c r="AR42" s="140" t="str">
        <f>IF(AR40="","",VLOOKUP(AR40,'シフト記号表（勤務時間帯）'!$C$6:$U$35,19,FALSE))</f>
        <v/>
      </c>
      <c r="AS42" s="140" t="str">
        <f>IF(AS40="","",VLOOKUP(AS40,'シフト記号表（勤務時間帯）'!$C$6:$U$35,19,FALSE))</f>
        <v/>
      </c>
      <c r="AT42" s="141" t="str">
        <f>IF(AT40="","",VLOOKUP(AT40,'シフト記号表（勤務時間帯）'!$C$6:$U$35,19,FALSE))</f>
        <v/>
      </c>
      <c r="AU42" s="139" t="str">
        <f>IF(AU40="","",VLOOKUP(AU40,'シフト記号表（勤務時間帯）'!$C$6:$U$35,19,FALSE))</f>
        <v/>
      </c>
      <c r="AV42" s="140" t="str">
        <f>IF(AV40="","",VLOOKUP(AV40,'シフト記号表（勤務時間帯）'!$C$6:$U$35,19,FALSE))</f>
        <v/>
      </c>
      <c r="AW42" s="140" t="str">
        <f>IF(AW40="","",VLOOKUP(AW40,'シフト記号表（勤務時間帯）'!$C$6:$U$35,19,FALSE))</f>
        <v/>
      </c>
      <c r="AX42" s="1182">
        <f>IF($BB$3="４週",SUM(S42:AT42),IF($BB$3="暦月",SUM(S42:AW42),""))</f>
        <v>0</v>
      </c>
      <c r="AY42" s="1183"/>
      <c r="AZ42" s="1184">
        <f>IF($BB$3="４週",AX42/4,IF($BB$3="暦月",'通所介護（1枚版）'!AX42/('通所介護（1枚版）'!$BB$8/7),""))</f>
        <v>0</v>
      </c>
      <c r="BA42" s="1185"/>
      <c r="BB42" s="1206"/>
      <c r="BC42" s="1207"/>
      <c r="BD42" s="1207"/>
      <c r="BE42" s="1207"/>
      <c r="BF42" s="1208"/>
    </row>
    <row r="43" spans="2:58" ht="20.25" customHeight="1">
      <c r="B43" s="1212">
        <f>B40+1</f>
        <v>8</v>
      </c>
      <c r="C43" s="1214"/>
      <c r="D43" s="1215"/>
      <c r="E43" s="1216"/>
      <c r="F43" s="77"/>
      <c r="G43" s="1118"/>
      <c r="H43" s="1121"/>
      <c r="I43" s="1122"/>
      <c r="J43" s="1122"/>
      <c r="K43" s="1123"/>
      <c r="L43" s="1125"/>
      <c r="M43" s="1126"/>
      <c r="N43" s="1126"/>
      <c r="O43" s="1127"/>
      <c r="P43" s="1134" t="s">
        <v>49</v>
      </c>
      <c r="Q43" s="1135"/>
      <c r="R43" s="1136"/>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1163"/>
      <c r="AY43" s="1164"/>
      <c r="AZ43" s="1165"/>
      <c r="BA43" s="1166"/>
      <c r="BB43" s="1200"/>
      <c r="BC43" s="1201"/>
      <c r="BD43" s="1201"/>
      <c r="BE43" s="1201"/>
      <c r="BF43" s="1202"/>
    </row>
    <row r="44" spans="2:58" ht="20.25" customHeight="1">
      <c r="B44" s="1212"/>
      <c r="C44" s="1217"/>
      <c r="D44" s="1218"/>
      <c r="E44" s="1219"/>
      <c r="F44" s="75"/>
      <c r="G44" s="1119"/>
      <c r="H44" s="1124"/>
      <c r="I44" s="1122"/>
      <c r="J44" s="1122"/>
      <c r="K44" s="1123"/>
      <c r="L44" s="1128"/>
      <c r="M44" s="1129"/>
      <c r="N44" s="1129"/>
      <c r="O44" s="1130"/>
      <c r="P44" s="1172" t="s">
        <v>15</v>
      </c>
      <c r="Q44" s="1173"/>
      <c r="R44" s="1174"/>
      <c r="S44" s="136" t="str">
        <f>IF(S43="","",VLOOKUP(S43,'シフト記号表（勤務時間帯）'!$C$6:$K$35,9,FALSE))</f>
        <v/>
      </c>
      <c r="T44" s="137" t="str">
        <f>IF(T43="","",VLOOKUP(T43,'シフト記号表（勤務時間帯）'!$C$6:$K$35,9,FALSE))</f>
        <v/>
      </c>
      <c r="U44" s="137" t="str">
        <f>IF(U43="","",VLOOKUP(U43,'シフト記号表（勤務時間帯）'!$C$6:$K$35,9,FALSE))</f>
        <v/>
      </c>
      <c r="V44" s="137" t="str">
        <f>IF(V43="","",VLOOKUP(V43,'シフト記号表（勤務時間帯）'!$C$6:$K$35,9,FALSE))</f>
        <v/>
      </c>
      <c r="W44" s="137" t="str">
        <f>IF(W43="","",VLOOKUP(W43,'シフト記号表（勤務時間帯）'!$C$6:$K$35,9,FALSE))</f>
        <v/>
      </c>
      <c r="X44" s="137" t="str">
        <f>IF(X43="","",VLOOKUP(X43,'シフト記号表（勤務時間帯）'!$C$6:$K$35,9,FALSE))</f>
        <v/>
      </c>
      <c r="Y44" s="138" t="str">
        <f>IF(Y43="","",VLOOKUP(Y43,'シフト記号表（勤務時間帯）'!$C$6:$K$35,9,FALSE))</f>
        <v/>
      </c>
      <c r="Z44" s="136" t="str">
        <f>IF(Z43="","",VLOOKUP(Z43,'シフト記号表（勤務時間帯）'!$C$6:$K$35,9,FALSE))</f>
        <v/>
      </c>
      <c r="AA44" s="137" t="str">
        <f>IF(AA43="","",VLOOKUP(AA43,'シフト記号表（勤務時間帯）'!$C$6:$K$35,9,FALSE))</f>
        <v/>
      </c>
      <c r="AB44" s="137" t="str">
        <f>IF(AB43="","",VLOOKUP(AB43,'シフト記号表（勤務時間帯）'!$C$6:$K$35,9,FALSE))</f>
        <v/>
      </c>
      <c r="AC44" s="137" t="str">
        <f>IF(AC43="","",VLOOKUP(AC43,'シフト記号表（勤務時間帯）'!$C$6:$K$35,9,FALSE))</f>
        <v/>
      </c>
      <c r="AD44" s="137" t="str">
        <f>IF(AD43="","",VLOOKUP(AD43,'シフト記号表（勤務時間帯）'!$C$6:$K$35,9,FALSE))</f>
        <v/>
      </c>
      <c r="AE44" s="137" t="str">
        <f>IF(AE43="","",VLOOKUP(AE43,'シフト記号表（勤務時間帯）'!$C$6:$K$35,9,FALSE))</f>
        <v/>
      </c>
      <c r="AF44" s="138" t="str">
        <f>IF(AF43="","",VLOOKUP(AF43,'シフト記号表（勤務時間帯）'!$C$6:$K$35,9,FALSE))</f>
        <v/>
      </c>
      <c r="AG44" s="136" t="str">
        <f>IF(AG43="","",VLOOKUP(AG43,'シフト記号表（勤務時間帯）'!$C$6:$K$35,9,FALSE))</f>
        <v/>
      </c>
      <c r="AH44" s="137" t="str">
        <f>IF(AH43="","",VLOOKUP(AH43,'シフト記号表（勤務時間帯）'!$C$6:$K$35,9,FALSE))</f>
        <v/>
      </c>
      <c r="AI44" s="137" t="str">
        <f>IF(AI43="","",VLOOKUP(AI43,'シフト記号表（勤務時間帯）'!$C$6:$K$35,9,FALSE))</f>
        <v/>
      </c>
      <c r="AJ44" s="137" t="str">
        <f>IF(AJ43="","",VLOOKUP(AJ43,'シフト記号表（勤務時間帯）'!$C$6:$K$35,9,FALSE))</f>
        <v/>
      </c>
      <c r="AK44" s="137" t="str">
        <f>IF(AK43="","",VLOOKUP(AK43,'シフト記号表（勤務時間帯）'!$C$6:$K$35,9,FALSE))</f>
        <v/>
      </c>
      <c r="AL44" s="137" t="str">
        <f>IF(AL43="","",VLOOKUP(AL43,'シフト記号表（勤務時間帯）'!$C$6:$K$35,9,FALSE))</f>
        <v/>
      </c>
      <c r="AM44" s="138" t="str">
        <f>IF(AM43="","",VLOOKUP(AM43,'シフト記号表（勤務時間帯）'!$C$6:$K$35,9,FALSE))</f>
        <v/>
      </c>
      <c r="AN44" s="136" t="str">
        <f>IF(AN43="","",VLOOKUP(AN43,'シフト記号表（勤務時間帯）'!$C$6:$K$35,9,FALSE))</f>
        <v/>
      </c>
      <c r="AO44" s="137" t="str">
        <f>IF(AO43="","",VLOOKUP(AO43,'シフト記号表（勤務時間帯）'!$C$6:$K$35,9,FALSE))</f>
        <v/>
      </c>
      <c r="AP44" s="137" t="str">
        <f>IF(AP43="","",VLOOKUP(AP43,'シフト記号表（勤務時間帯）'!$C$6:$K$35,9,FALSE))</f>
        <v/>
      </c>
      <c r="AQ44" s="137" t="str">
        <f>IF(AQ43="","",VLOOKUP(AQ43,'シフト記号表（勤務時間帯）'!$C$6:$K$35,9,FALSE))</f>
        <v/>
      </c>
      <c r="AR44" s="137" t="str">
        <f>IF(AR43="","",VLOOKUP(AR43,'シフト記号表（勤務時間帯）'!$C$6:$K$35,9,FALSE))</f>
        <v/>
      </c>
      <c r="AS44" s="137" t="str">
        <f>IF(AS43="","",VLOOKUP(AS43,'シフト記号表（勤務時間帯）'!$C$6:$K$35,9,FALSE))</f>
        <v/>
      </c>
      <c r="AT44" s="138" t="str">
        <f>IF(AT43="","",VLOOKUP(AT43,'シフト記号表（勤務時間帯）'!$C$6:$K$35,9,FALSE))</f>
        <v/>
      </c>
      <c r="AU44" s="136" t="str">
        <f>IF(AU43="","",VLOOKUP(AU43,'シフト記号表（勤務時間帯）'!$C$6:$K$35,9,FALSE))</f>
        <v/>
      </c>
      <c r="AV44" s="137" t="str">
        <f>IF(AV43="","",VLOOKUP(AV43,'シフト記号表（勤務時間帯）'!$C$6:$K$35,9,FALSE))</f>
        <v/>
      </c>
      <c r="AW44" s="137" t="str">
        <f>IF(AW43="","",VLOOKUP(AW43,'シフト記号表（勤務時間帯）'!$C$6:$K$35,9,FALSE))</f>
        <v/>
      </c>
      <c r="AX44" s="1175">
        <f>IF($BB$3="４週",SUM(S44:AT44),IF($BB$3="暦月",SUM(S44:AW44),""))</f>
        <v>0</v>
      </c>
      <c r="AY44" s="1176"/>
      <c r="AZ44" s="1177">
        <f>IF($BB$3="４週",AX44/4,IF($BB$3="暦月",'通所介護（1枚版）'!AX44/('通所介護（1枚版）'!$BB$8/7),""))</f>
        <v>0</v>
      </c>
      <c r="BA44" s="1178"/>
      <c r="BB44" s="1203"/>
      <c r="BC44" s="1204"/>
      <c r="BD44" s="1204"/>
      <c r="BE44" s="1204"/>
      <c r="BF44" s="1205"/>
    </row>
    <row r="45" spans="2:58" ht="20.25" customHeight="1">
      <c r="B45" s="1212"/>
      <c r="C45" s="1220"/>
      <c r="D45" s="1221"/>
      <c r="E45" s="1222"/>
      <c r="F45" s="75">
        <f>C43</f>
        <v>0</v>
      </c>
      <c r="G45" s="1120"/>
      <c r="H45" s="1124"/>
      <c r="I45" s="1122"/>
      <c r="J45" s="1122"/>
      <c r="K45" s="1123"/>
      <c r="L45" s="1131"/>
      <c r="M45" s="1132"/>
      <c r="N45" s="1132"/>
      <c r="O45" s="1133"/>
      <c r="P45" s="1209" t="s">
        <v>50</v>
      </c>
      <c r="Q45" s="1210"/>
      <c r="R45" s="1211"/>
      <c r="S45" s="139" t="str">
        <f>IF(S43="","",VLOOKUP(S43,'シフト記号表（勤務時間帯）'!$C$6:$U$35,19,FALSE))</f>
        <v/>
      </c>
      <c r="T45" s="140" t="str">
        <f>IF(T43="","",VLOOKUP(T43,'シフト記号表（勤務時間帯）'!$C$6:$U$35,19,FALSE))</f>
        <v/>
      </c>
      <c r="U45" s="140" t="str">
        <f>IF(U43="","",VLOOKUP(U43,'シフト記号表（勤務時間帯）'!$C$6:$U$35,19,FALSE))</f>
        <v/>
      </c>
      <c r="V45" s="140" t="str">
        <f>IF(V43="","",VLOOKUP(V43,'シフト記号表（勤務時間帯）'!$C$6:$U$35,19,FALSE))</f>
        <v/>
      </c>
      <c r="W45" s="140" t="str">
        <f>IF(W43="","",VLOOKUP(W43,'シフト記号表（勤務時間帯）'!$C$6:$U$35,19,FALSE))</f>
        <v/>
      </c>
      <c r="X45" s="140" t="str">
        <f>IF(X43="","",VLOOKUP(X43,'シフト記号表（勤務時間帯）'!$C$6:$U$35,19,FALSE))</f>
        <v/>
      </c>
      <c r="Y45" s="141" t="str">
        <f>IF(Y43="","",VLOOKUP(Y43,'シフト記号表（勤務時間帯）'!$C$6:$U$35,19,FALSE))</f>
        <v/>
      </c>
      <c r="Z45" s="139" t="str">
        <f>IF(Z43="","",VLOOKUP(Z43,'シフト記号表（勤務時間帯）'!$C$6:$U$35,19,FALSE))</f>
        <v/>
      </c>
      <c r="AA45" s="140" t="str">
        <f>IF(AA43="","",VLOOKUP(AA43,'シフト記号表（勤務時間帯）'!$C$6:$U$35,19,FALSE))</f>
        <v/>
      </c>
      <c r="AB45" s="140" t="str">
        <f>IF(AB43="","",VLOOKUP(AB43,'シフト記号表（勤務時間帯）'!$C$6:$U$35,19,FALSE))</f>
        <v/>
      </c>
      <c r="AC45" s="140" t="str">
        <f>IF(AC43="","",VLOOKUP(AC43,'シフト記号表（勤務時間帯）'!$C$6:$U$35,19,FALSE))</f>
        <v/>
      </c>
      <c r="AD45" s="140" t="str">
        <f>IF(AD43="","",VLOOKUP(AD43,'シフト記号表（勤務時間帯）'!$C$6:$U$35,19,FALSE))</f>
        <v/>
      </c>
      <c r="AE45" s="140" t="str">
        <f>IF(AE43="","",VLOOKUP(AE43,'シフト記号表（勤務時間帯）'!$C$6:$U$35,19,FALSE))</f>
        <v/>
      </c>
      <c r="AF45" s="141" t="str">
        <f>IF(AF43="","",VLOOKUP(AF43,'シフト記号表（勤務時間帯）'!$C$6:$U$35,19,FALSE))</f>
        <v/>
      </c>
      <c r="AG45" s="139" t="str">
        <f>IF(AG43="","",VLOOKUP(AG43,'シフト記号表（勤務時間帯）'!$C$6:$U$35,19,FALSE))</f>
        <v/>
      </c>
      <c r="AH45" s="140" t="str">
        <f>IF(AH43="","",VLOOKUP(AH43,'シフト記号表（勤務時間帯）'!$C$6:$U$35,19,FALSE))</f>
        <v/>
      </c>
      <c r="AI45" s="140" t="str">
        <f>IF(AI43="","",VLOOKUP(AI43,'シフト記号表（勤務時間帯）'!$C$6:$U$35,19,FALSE))</f>
        <v/>
      </c>
      <c r="AJ45" s="140" t="str">
        <f>IF(AJ43="","",VLOOKUP(AJ43,'シフト記号表（勤務時間帯）'!$C$6:$U$35,19,FALSE))</f>
        <v/>
      </c>
      <c r="AK45" s="140" t="str">
        <f>IF(AK43="","",VLOOKUP(AK43,'シフト記号表（勤務時間帯）'!$C$6:$U$35,19,FALSE))</f>
        <v/>
      </c>
      <c r="AL45" s="140" t="str">
        <f>IF(AL43="","",VLOOKUP(AL43,'シフト記号表（勤務時間帯）'!$C$6:$U$35,19,FALSE))</f>
        <v/>
      </c>
      <c r="AM45" s="141" t="str">
        <f>IF(AM43="","",VLOOKUP(AM43,'シフト記号表（勤務時間帯）'!$C$6:$U$35,19,FALSE))</f>
        <v/>
      </c>
      <c r="AN45" s="139" t="str">
        <f>IF(AN43="","",VLOOKUP(AN43,'シフト記号表（勤務時間帯）'!$C$6:$U$35,19,FALSE))</f>
        <v/>
      </c>
      <c r="AO45" s="140" t="str">
        <f>IF(AO43="","",VLOOKUP(AO43,'シフト記号表（勤務時間帯）'!$C$6:$U$35,19,FALSE))</f>
        <v/>
      </c>
      <c r="AP45" s="140" t="str">
        <f>IF(AP43="","",VLOOKUP(AP43,'シフト記号表（勤務時間帯）'!$C$6:$U$35,19,FALSE))</f>
        <v/>
      </c>
      <c r="AQ45" s="140" t="str">
        <f>IF(AQ43="","",VLOOKUP(AQ43,'シフト記号表（勤務時間帯）'!$C$6:$U$35,19,FALSE))</f>
        <v/>
      </c>
      <c r="AR45" s="140" t="str">
        <f>IF(AR43="","",VLOOKUP(AR43,'シフト記号表（勤務時間帯）'!$C$6:$U$35,19,FALSE))</f>
        <v/>
      </c>
      <c r="AS45" s="140" t="str">
        <f>IF(AS43="","",VLOOKUP(AS43,'シフト記号表（勤務時間帯）'!$C$6:$U$35,19,FALSE))</f>
        <v/>
      </c>
      <c r="AT45" s="141" t="str">
        <f>IF(AT43="","",VLOOKUP(AT43,'シフト記号表（勤務時間帯）'!$C$6:$U$35,19,FALSE))</f>
        <v/>
      </c>
      <c r="AU45" s="139" t="str">
        <f>IF(AU43="","",VLOOKUP(AU43,'シフト記号表（勤務時間帯）'!$C$6:$U$35,19,FALSE))</f>
        <v/>
      </c>
      <c r="AV45" s="140" t="str">
        <f>IF(AV43="","",VLOOKUP(AV43,'シフト記号表（勤務時間帯）'!$C$6:$U$35,19,FALSE))</f>
        <v/>
      </c>
      <c r="AW45" s="140" t="str">
        <f>IF(AW43="","",VLOOKUP(AW43,'シフト記号表（勤務時間帯）'!$C$6:$U$35,19,FALSE))</f>
        <v/>
      </c>
      <c r="AX45" s="1182">
        <f>IF($BB$3="４週",SUM(S45:AT45),IF($BB$3="暦月",SUM(S45:AW45),""))</f>
        <v>0</v>
      </c>
      <c r="AY45" s="1183"/>
      <c r="AZ45" s="1184">
        <f>IF($BB$3="４週",AX45/4,IF($BB$3="暦月",'通所介護（1枚版）'!AX45/('通所介護（1枚版）'!$BB$8/7),""))</f>
        <v>0</v>
      </c>
      <c r="BA45" s="1185"/>
      <c r="BB45" s="1206"/>
      <c r="BC45" s="1207"/>
      <c r="BD45" s="1207"/>
      <c r="BE45" s="1207"/>
      <c r="BF45" s="1208"/>
    </row>
    <row r="46" spans="2:58" ht="20.25" customHeight="1">
      <c r="B46" s="1212">
        <f>B43+1</f>
        <v>9</v>
      </c>
      <c r="C46" s="1214"/>
      <c r="D46" s="1215"/>
      <c r="E46" s="1216"/>
      <c r="F46" s="77"/>
      <c r="G46" s="1118"/>
      <c r="H46" s="1121"/>
      <c r="I46" s="1122"/>
      <c r="J46" s="1122"/>
      <c r="K46" s="1123"/>
      <c r="L46" s="1125"/>
      <c r="M46" s="1126"/>
      <c r="N46" s="1126"/>
      <c r="O46" s="1127"/>
      <c r="P46" s="1134" t="s">
        <v>49</v>
      </c>
      <c r="Q46" s="1135"/>
      <c r="R46" s="1136"/>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1163"/>
      <c r="AY46" s="1164"/>
      <c r="AZ46" s="1165"/>
      <c r="BA46" s="1166"/>
      <c r="BB46" s="1200"/>
      <c r="BC46" s="1201"/>
      <c r="BD46" s="1201"/>
      <c r="BE46" s="1201"/>
      <c r="BF46" s="1202"/>
    </row>
    <row r="47" spans="2:58" ht="20.25" customHeight="1">
      <c r="B47" s="1212"/>
      <c r="C47" s="1217"/>
      <c r="D47" s="1218"/>
      <c r="E47" s="1219"/>
      <c r="F47" s="75"/>
      <c r="G47" s="1119"/>
      <c r="H47" s="1124"/>
      <c r="I47" s="1122"/>
      <c r="J47" s="1122"/>
      <c r="K47" s="1123"/>
      <c r="L47" s="1128"/>
      <c r="M47" s="1129"/>
      <c r="N47" s="1129"/>
      <c r="O47" s="1130"/>
      <c r="P47" s="1172" t="s">
        <v>15</v>
      </c>
      <c r="Q47" s="1173"/>
      <c r="R47" s="1174"/>
      <c r="S47" s="136" t="str">
        <f>IF(S46="","",VLOOKUP(S46,'シフト記号表（勤務時間帯）'!$C$6:$K$35,9,FALSE))</f>
        <v/>
      </c>
      <c r="T47" s="137" t="str">
        <f>IF(T46="","",VLOOKUP(T46,'シフト記号表（勤務時間帯）'!$C$6:$K$35,9,FALSE))</f>
        <v/>
      </c>
      <c r="U47" s="137" t="str">
        <f>IF(U46="","",VLOOKUP(U46,'シフト記号表（勤務時間帯）'!$C$6:$K$35,9,FALSE))</f>
        <v/>
      </c>
      <c r="V47" s="137" t="str">
        <f>IF(V46="","",VLOOKUP(V46,'シフト記号表（勤務時間帯）'!$C$6:$K$35,9,FALSE))</f>
        <v/>
      </c>
      <c r="W47" s="137" t="str">
        <f>IF(W46="","",VLOOKUP(W46,'シフト記号表（勤務時間帯）'!$C$6:$K$35,9,FALSE))</f>
        <v/>
      </c>
      <c r="X47" s="137" t="str">
        <f>IF(X46="","",VLOOKUP(X46,'シフト記号表（勤務時間帯）'!$C$6:$K$35,9,FALSE))</f>
        <v/>
      </c>
      <c r="Y47" s="138" t="str">
        <f>IF(Y46="","",VLOOKUP(Y46,'シフト記号表（勤務時間帯）'!$C$6:$K$35,9,FALSE))</f>
        <v/>
      </c>
      <c r="Z47" s="136" t="str">
        <f>IF(Z46="","",VLOOKUP(Z46,'シフト記号表（勤務時間帯）'!$C$6:$K$35,9,FALSE))</f>
        <v/>
      </c>
      <c r="AA47" s="137" t="str">
        <f>IF(AA46="","",VLOOKUP(AA46,'シフト記号表（勤務時間帯）'!$C$6:$K$35,9,FALSE))</f>
        <v/>
      </c>
      <c r="AB47" s="137" t="str">
        <f>IF(AB46="","",VLOOKUP(AB46,'シフト記号表（勤務時間帯）'!$C$6:$K$35,9,FALSE))</f>
        <v/>
      </c>
      <c r="AC47" s="137" t="str">
        <f>IF(AC46="","",VLOOKUP(AC46,'シフト記号表（勤務時間帯）'!$C$6:$K$35,9,FALSE))</f>
        <v/>
      </c>
      <c r="AD47" s="137" t="str">
        <f>IF(AD46="","",VLOOKUP(AD46,'シフト記号表（勤務時間帯）'!$C$6:$K$35,9,FALSE))</f>
        <v/>
      </c>
      <c r="AE47" s="137" t="str">
        <f>IF(AE46="","",VLOOKUP(AE46,'シフト記号表（勤務時間帯）'!$C$6:$K$35,9,FALSE))</f>
        <v/>
      </c>
      <c r="AF47" s="138" t="str">
        <f>IF(AF46="","",VLOOKUP(AF46,'シフト記号表（勤務時間帯）'!$C$6:$K$35,9,FALSE))</f>
        <v/>
      </c>
      <c r="AG47" s="136" t="str">
        <f>IF(AG46="","",VLOOKUP(AG46,'シフト記号表（勤務時間帯）'!$C$6:$K$35,9,FALSE))</f>
        <v/>
      </c>
      <c r="AH47" s="137" t="str">
        <f>IF(AH46="","",VLOOKUP(AH46,'シフト記号表（勤務時間帯）'!$C$6:$K$35,9,FALSE))</f>
        <v/>
      </c>
      <c r="AI47" s="137" t="str">
        <f>IF(AI46="","",VLOOKUP(AI46,'シフト記号表（勤務時間帯）'!$C$6:$K$35,9,FALSE))</f>
        <v/>
      </c>
      <c r="AJ47" s="137" t="str">
        <f>IF(AJ46="","",VLOOKUP(AJ46,'シフト記号表（勤務時間帯）'!$C$6:$K$35,9,FALSE))</f>
        <v/>
      </c>
      <c r="AK47" s="137" t="str">
        <f>IF(AK46="","",VLOOKUP(AK46,'シフト記号表（勤務時間帯）'!$C$6:$K$35,9,FALSE))</f>
        <v/>
      </c>
      <c r="AL47" s="137" t="str">
        <f>IF(AL46="","",VLOOKUP(AL46,'シフト記号表（勤務時間帯）'!$C$6:$K$35,9,FALSE))</f>
        <v/>
      </c>
      <c r="AM47" s="138" t="str">
        <f>IF(AM46="","",VLOOKUP(AM46,'シフト記号表（勤務時間帯）'!$C$6:$K$35,9,FALSE))</f>
        <v/>
      </c>
      <c r="AN47" s="136" t="str">
        <f>IF(AN46="","",VLOOKUP(AN46,'シフト記号表（勤務時間帯）'!$C$6:$K$35,9,FALSE))</f>
        <v/>
      </c>
      <c r="AO47" s="137" t="str">
        <f>IF(AO46="","",VLOOKUP(AO46,'シフト記号表（勤務時間帯）'!$C$6:$K$35,9,FALSE))</f>
        <v/>
      </c>
      <c r="AP47" s="137" t="str">
        <f>IF(AP46="","",VLOOKUP(AP46,'シフト記号表（勤務時間帯）'!$C$6:$K$35,9,FALSE))</f>
        <v/>
      </c>
      <c r="AQ47" s="137" t="str">
        <f>IF(AQ46="","",VLOOKUP(AQ46,'シフト記号表（勤務時間帯）'!$C$6:$K$35,9,FALSE))</f>
        <v/>
      </c>
      <c r="AR47" s="137" t="str">
        <f>IF(AR46="","",VLOOKUP(AR46,'シフト記号表（勤務時間帯）'!$C$6:$K$35,9,FALSE))</f>
        <v/>
      </c>
      <c r="AS47" s="137" t="str">
        <f>IF(AS46="","",VLOOKUP(AS46,'シフト記号表（勤務時間帯）'!$C$6:$K$35,9,FALSE))</f>
        <v/>
      </c>
      <c r="AT47" s="138" t="str">
        <f>IF(AT46="","",VLOOKUP(AT46,'シフト記号表（勤務時間帯）'!$C$6:$K$35,9,FALSE))</f>
        <v/>
      </c>
      <c r="AU47" s="136" t="str">
        <f>IF(AU46="","",VLOOKUP(AU46,'シフト記号表（勤務時間帯）'!$C$6:$K$35,9,FALSE))</f>
        <v/>
      </c>
      <c r="AV47" s="137" t="str">
        <f>IF(AV46="","",VLOOKUP(AV46,'シフト記号表（勤務時間帯）'!$C$6:$K$35,9,FALSE))</f>
        <v/>
      </c>
      <c r="AW47" s="137" t="str">
        <f>IF(AW46="","",VLOOKUP(AW46,'シフト記号表（勤務時間帯）'!$C$6:$K$35,9,FALSE))</f>
        <v/>
      </c>
      <c r="AX47" s="1175">
        <f>IF($BB$3="４週",SUM(S47:AT47),IF($BB$3="暦月",SUM(S47:AW47),""))</f>
        <v>0</v>
      </c>
      <c r="AY47" s="1176"/>
      <c r="AZ47" s="1177">
        <f>IF($BB$3="４週",AX47/4,IF($BB$3="暦月",'通所介護（1枚版）'!AX47/('通所介護（1枚版）'!$BB$8/7),""))</f>
        <v>0</v>
      </c>
      <c r="BA47" s="1178"/>
      <c r="BB47" s="1203"/>
      <c r="BC47" s="1204"/>
      <c r="BD47" s="1204"/>
      <c r="BE47" s="1204"/>
      <c r="BF47" s="1205"/>
    </row>
    <row r="48" spans="2:58" ht="20.25" customHeight="1">
      <c r="B48" s="1212"/>
      <c r="C48" s="1220"/>
      <c r="D48" s="1221"/>
      <c r="E48" s="1222"/>
      <c r="F48" s="75">
        <f>C46</f>
        <v>0</v>
      </c>
      <c r="G48" s="1120"/>
      <c r="H48" s="1124"/>
      <c r="I48" s="1122"/>
      <c r="J48" s="1122"/>
      <c r="K48" s="1123"/>
      <c r="L48" s="1131"/>
      <c r="M48" s="1132"/>
      <c r="N48" s="1132"/>
      <c r="O48" s="1133"/>
      <c r="P48" s="1209" t="s">
        <v>50</v>
      </c>
      <c r="Q48" s="1210"/>
      <c r="R48" s="1211"/>
      <c r="S48" s="139" t="str">
        <f>IF(S46="","",VLOOKUP(S46,'シフト記号表（勤務時間帯）'!$C$6:$U$35,19,FALSE))</f>
        <v/>
      </c>
      <c r="T48" s="140" t="str">
        <f>IF(T46="","",VLOOKUP(T46,'シフト記号表（勤務時間帯）'!$C$6:$U$35,19,FALSE))</f>
        <v/>
      </c>
      <c r="U48" s="140" t="str">
        <f>IF(U46="","",VLOOKUP(U46,'シフト記号表（勤務時間帯）'!$C$6:$U$35,19,FALSE))</f>
        <v/>
      </c>
      <c r="V48" s="140" t="str">
        <f>IF(V46="","",VLOOKUP(V46,'シフト記号表（勤務時間帯）'!$C$6:$U$35,19,FALSE))</f>
        <v/>
      </c>
      <c r="W48" s="140" t="str">
        <f>IF(W46="","",VLOOKUP(W46,'シフト記号表（勤務時間帯）'!$C$6:$U$35,19,FALSE))</f>
        <v/>
      </c>
      <c r="X48" s="140" t="str">
        <f>IF(X46="","",VLOOKUP(X46,'シフト記号表（勤務時間帯）'!$C$6:$U$35,19,FALSE))</f>
        <v/>
      </c>
      <c r="Y48" s="141" t="str">
        <f>IF(Y46="","",VLOOKUP(Y46,'シフト記号表（勤務時間帯）'!$C$6:$U$35,19,FALSE))</f>
        <v/>
      </c>
      <c r="Z48" s="139" t="str">
        <f>IF(Z46="","",VLOOKUP(Z46,'シフト記号表（勤務時間帯）'!$C$6:$U$35,19,FALSE))</f>
        <v/>
      </c>
      <c r="AA48" s="140" t="str">
        <f>IF(AA46="","",VLOOKUP(AA46,'シフト記号表（勤務時間帯）'!$C$6:$U$35,19,FALSE))</f>
        <v/>
      </c>
      <c r="AB48" s="140" t="str">
        <f>IF(AB46="","",VLOOKUP(AB46,'シフト記号表（勤務時間帯）'!$C$6:$U$35,19,FALSE))</f>
        <v/>
      </c>
      <c r="AC48" s="140" t="str">
        <f>IF(AC46="","",VLOOKUP(AC46,'シフト記号表（勤務時間帯）'!$C$6:$U$35,19,FALSE))</f>
        <v/>
      </c>
      <c r="AD48" s="140" t="str">
        <f>IF(AD46="","",VLOOKUP(AD46,'シフト記号表（勤務時間帯）'!$C$6:$U$35,19,FALSE))</f>
        <v/>
      </c>
      <c r="AE48" s="140" t="str">
        <f>IF(AE46="","",VLOOKUP(AE46,'シフト記号表（勤務時間帯）'!$C$6:$U$35,19,FALSE))</f>
        <v/>
      </c>
      <c r="AF48" s="141" t="str">
        <f>IF(AF46="","",VLOOKUP(AF46,'シフト記号表（勤務時間帯）'!$C$6:$U$35,19,FALSE))</f>
        <v/>
      </c>
      <c r="AG48" s="139" t="str">
        <f>IF(AG46="","",VLOOKUP(AG46,'シフト記号表（勤務時間帯）'!$C$6:$U$35,19,FALSE))</f>
        <v/>
      </c>
      <c r="AH48" s="140" t="str">
        <f>IF(AH46="","",VLOOKUP(AH46,'シフト記号表（勤務時間帯）'!$C$6:$U$35,19,FALSE))</f>
        <v/>
      </c>
      <c r="AI48" s="140" t="str">
        <f>IF(AI46="","",VLOOKUP(AI46,'シフト記号表（勤務時間帯）'!$C$6:$U$35,19,FALSE))</f>
        <v/>
      </c>
      <c r="AJ48" s="140" t="str">
        <f>IF(AJ46="","",VLOOKUP(AJ46,'シフト記号表（勤務時間帯）'!$C$6:$U$35,19,FALSE))</f>
        <v/>
      </c>
      <c r="AK48" s="140" t="str">
        <f>IF(AK46="","",VLOOKUP(AK46,'シフト記号表（勤務時間帯）'!$C$6:$U$35,19,FALSE))</f>
        <v/>
      </c>
      <c r="AL48" s="140" t="str">
        <f>IF(AL46="","",VLOOKUP(AL46,'シフト記号表（勤務時間帯）'!$C$6:$U$35,19,FALSE))</f>
        <v/>
      </c>
      <c r="AM48" s="141" t="str">
        <f>IF(AM46="","",VLOOKUP(AM46,'シフト記号表（勤務時間帯）'!$C$6:$U$35,19,FALSE))</f>
        <v/>
      </c>
      <c r="AN48" s="139" t="str">
        <f>IF(AN46="","",VLOOKUP(AN46,'シフト記号表（勤務時間帯）'!$C$6:$U$35,19,FALSE))</f>
        <v/>
      </c>
      <c r="AO48" s="140" t="str">
        <f>IF(AO46="","",VLOOKUP(AO46,'シフト記号表（勤務時間帯）'!$C$6:$U$35,19,FALSE))</f>
        <v/>
      </c>
      <c r="AP48" s="140" t="str">
        <f>IF(AP46="","",VLOOKUP(AP46,'シフト記号表（勤務時間帯）'!$C$6:$U$35,19,FALSE))</f>
        <v/>
      </c>
      <c r="AQ48" s="140" t="str">
        <f>IF(AQ46="","",VLOOKUP(AQ46,'シフト記号表（勤務時間帯）'!$C$6:$U$35,19,FALSE))</f>
        <v/>
      </c>
      <c r="AR48" s="140" t="str">
        <f>IF(AR46="","",VLOOKUP(AR46,'シフト記号表（勤務時間帯）'!$C$6:$U$35,19,FALSE))</f>
        <v/>
      </c>
      <c r="AS48" s="140" t="str">
        <f>IF(AS46="","",VLOOKUP(AS46,'シフト記号表（勤務時間帯）'!$C$6:$U$35,19,FALSE))</f>
        <v/>
      </c>
      <c r="AT48" s="141" t="str">
        <f>IF(AT46="","",VLOOKUP(AT46,'シフト記号表（勤務時間帯）'!$C$6:$U$35,19,FALSE))</f>
        <v/>
      </c>
      <c r="AU48" s="139" t="str">
        <f>IF(AU46="","",VLOOKUP(AU46,'シフト記号表（勤務時間帯）'!$C$6:$U$35,19,FALSE))</f>
        <v/>
      </c>
      <c r="AV48" s="140" t="str">
        <f>IF(AV46="","",VLOOKUP(AV46,'シフト記号表（勤務時間帯）'!$C$6:$U$35,19,FALSE))</f>
        <v/>
      </c>
      <c r="AW48" s="140" t="str">
        <f>IF(AW46="","",VLOOKUP(AW46,'シフト記号表（勤務時間帯）'!$C$6:$U$35,19,FALSE))</f>
        <v/>
      </c>
      <c r="AX48" s="1182">
        <f>IF($BB$3="４週",SUM(S48:AT48),IF($BB$3="暦月",SUM(S48:AW48),""))</f>
        <v>0</v>
      </c>
      <c r="AY48" s="1183"/>
      <c r="AZ48" s="1184">
        <f>IF($BB$3="４週",AX48/4,IF($BB$3="暦月",'通所介護（1枚版）'!AX48/('通所介護（1枚版）'!$BB$8/7),""))</f>
        <v>0</v>
      </c>
      <c r="BA48" s="1185"/>
      <c r="BB48" s="1206"/>
      <c r="BC48" s="1207"/>
      <c r="BD48" s="1207"/>
      <c r="BE48" s="1207"/>
      <c r="BF48" s="1208"/>
    </row>
    <row r="49" spans="2:58" ht="20.25" customHeight="1">
      <c r="B49" s="1212">
        <f>B46+1</f>
        <v>10</v>
      </c>
      <c r="C49" s="1214"/>
      <c r="D49" s="1215"/>
      <c r="E49" s="1216"/>
      <c r="F49" s="77"/>
      <c r="G49" s="1118"/>
      <c r="H49" s="1121"/>
      <c r="I49" s="1122"/>
      <c r="J49" s="1122"/>
      <c r="K49" s="1123"/>
      <c r="L49" s="1125"/>
      <c r="M49" s="1126"/>
      <c r="N49" s="1126"/>
      <c r="O49" s="1127"/>
      <c r="P49" s="1134" t="s">
        <v>49</v>
      </c>
      <c r="Q49" s="1135"/>
      <c r="R49" s="1136"/>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1163"/>
      <c r="AY49" s="1164"/>
      <c r="AZ49" s="1165"/>
      <c r="BA49" s="1166"/>
      <c r="BB49" s="1200"/>
      <c r="BC49" s="1201"/>
      <c r="BD49" s="1201"/>
      <c r="BE49" s="1201"/>
      <c r="BF49" s="1202"/>
    </row>
    <row r="50" spans="2:58" ht="20.25" customHeight="1">
      <c r="B50" s="1212"/>
      <c r="C50" s="1217"/>
      <c r="D50" s="1218"/>
      <c r="E50" s="1219"/>
      <c r="F50" s="75"/>
      <c r="G50" s="1119"/>
      <c r="H50" s="1124"/>
      <c r="I50" s="1122"/>
      <c r="J50" s="1122"/>
      <c r="K50" s="1123"/>
      <c r="L50" s="1128"/>
      <c r="M50" s="1129"/>
      <c r="N50" s="1129"/>
      <c r="O50" s="1130"/>
      <c r="P50" s="1172" t="s">
        <v>15</v>
      </c>
      <c r="Q50" s="1173"/>
      <c r="R50" s="1174"/>
      <c r="S50" s="136" t="str">
        <f>IF(S49="","",VLOOKUP(S49,'シフト記号表（勤務時間帯）'!$C$6:$K$35,9,FALSE))</f>
        <v/>
      </c>
      <c r="T50" s="137" t="str">
        <f>IF(T49="","",VLOOKUP(T49,'シフト記号表（勤務時間帯）'!$C$6:$K$35,9,FALSE))</f>
        <v/>
      </c>
      <c r="U50" s="137" t="str">
        <f>IF(U49="","",VLOOKUP(U49,'シフト記号表（勤務時間帯）'!$C$6:$K$35,9,FALSE))</f>
        <v/>
      </c>
      <c r="V50" s="137" t="str">
        <f>IF(V49="","",VLOOKUP(V49,'シフト記号表（勤務時間帯）'!$C$6:$K$35,9,FALSE))</f>
        <v/>
      </c>
      <c r="W50" s="137" t="str">
        <f>IF(W49="","",VLOOKUP(W49,'シフト記号表（勤務時間帯）'!$C$6:$K$35,9,FALSE))</f>
        <v/>
      </c>
      <c r="X50" s="137" t="str">
        <f>IF(X49="","",VLOOKUP(X49,'シフト記号表（勤務時間帯）'!$C$6:$K$35,9,FALSE))</f>
        <v/>
      </c>
      <c r="Y50" s="138" t="str">
        <f>IF(Y49="","",VLOOKUP(Y49,'シフト記号表（勤務時間帯）'!$C$6:$K$35,9,FALSE))</f>
        <v/>
      </c>
      <c r="Z50" s="136" t="str">
        <f>IF(Z49="","",VLOOKUP(Z49,'シフト記号表（勤務時間帯）'!$C$6:$K$35,9,FALSE))</f>
        <v/>
      </c>
      <c r="AA50" s="137" t="str">
        <f>IF(AA49="","",VLOOKUP(AA49,'シフト記号表（勤務時間帯）'!$C$6:$K$35,9,FALSE))</f>
        <v/>
      </c>
      <c r="AB50" s="137" t="str">
        <f>IF(AB49="","",VLOOKUP(AB49,'シフト記号表（勤務時間帯）'!$C$6:$K$35,9,FALSE))</f>
        <v/>
      </c>
      <c r="AC50" s="137" t="str">
        <f>IF(AC49="","",VLOOKUP(AC49,'シフト記号表（勤務時間帯）'!$C$6:$K$35,9,FALSE))</f>
        <v/>
      </c>
      <c r="AD50" s="137" t="str">
        <f>IF(AD49="","",VLOOKUP(AD49,'シフト記号表（勤務時間帯）'!$C$6:$K$35,9,FALSE))</f>
        <v/>
      </c>
      <c r="AE50" s="137" t="str">
        <f>IF(AE49="","",VLOOKUP(AE49,'シフト記号表（勤務時間帯）'!$C$6:$K$35,9,FALSE))</f>
        <v/>
      </c>
      <c r="AF50" s="138" t="str">
        <f>IF(AF49="","",VLOOKUP(AF49,'シフト記号表（勤務時間帯）'!$C$6:$K$35,9,FALSE))</f>
        <v/>
      </c>
      <c r="AG50" s="136" t="str">
        <f>IF(AG49="","",VLOOKUP(AG49,'シフト記号表（勤務時間帯）'!$C$6:$K$35,9,FALSE))</f>
        <v/>
      </c>
      <c r="AH50" s="137" t="str">
        <f>IF(AH49="","",VLOOKUP(AH49,'シフト記号表（勤務時間帯）'!$C$6:$K$35,9,FALSE))</f>
        <v/>
      </c>
      <c r="AI50" s="137" t="str">
        <f>IF(AI49="","",VLOOKUP(AI49,'シフト記号表（勤務時間帯）'!$C$6:$K$35,9,FALSE))</f>
        <v/>
      </c>
      <c r="AJ50" s="137" t="str">
        <f>IF(AJ49="","",VLOOKUP(AJ49,'シフト記号表（勤務時間帯）'!$C$6:$K$35,9,FALSE))</f>
        <v/>
      </c>
      <c r="AK50" s="137" t="str">
        <f>IF(AK49="","",VLOOKUP(AK49,'シフト記号表（勤務時間帯）'!$C$6:$K$35,9,FALSE))</f>
        <v/>
      </c>
      <c r="AL50" s="137" t="str">
        <f>IF(AL49="","",VLOOKUP(AL49,'シフト記号表（勤務時間帯）'!$C$6:$K$35,9,FALSE))</f>
        <v/>
      </c>
      <c r="AM50" s="138" t="str">
        <f>IF(AM49="","",VLOOKUP(AM49,'シフト記号表（勤務時間帯）'!$C$6:$K$35,9,FALSE))</f>
        <v/>
      </c>
      <c r="AN50" s="136" t="str">
        <f>IF(AN49="","",VLOOKUP(AN49,'シフト記号表（勤務時間帯）'!$C$6:$K$35,9,FALSE))</f>
        <v/>
      </c>
      <c r="AO50" s="137" t="str">
        <f>IF(AO49="","",VLOOKUP(AO49,'シフト記号表（勤務時間帯）'!$C$6:$K$35,9,FALSE))</f>
        <v/>
      </c>
      <c r="AP50" s="137" t="str">
        <f>IF(AP49="","",VLOOKUP(AP49,'シフト記号表（勤務時間帯）'!$C$6:$K$35,9,FALSE))</f>
        <v/>
      </c>
      <c r="AQ50" s="137" t="str">
        <f>IF(AQ49="","",VLOOKUP(AQ49,'シフト記号表（勤務時間帯）'!$C$6:$K$35,9,FALSE))</f>
        <v/>
      </c>
      <c r="AR50" s="137" t="str">
        <f>IF(AR49="","",VLOOKUP(AR49,'シフト記号表（勤務時間帯）'!$C$6:$K$35,9,FALSE))</f>
        <v/>
      </c>
      <c r="AS50" s="137" t="str">
        <f>IF(AS49="","",VLOOKUP(AS49,'シフト記号表（勤務時間帯）'!$C$6:$K$35,9,FALSE))</f>
        <v/>
      </c>
      <c r="AT50" s="138" t="str">
        <f>IF(AT49="","",VLOOKUP(AT49,'シフト記号表（勤務時間帯）'!$C$6:$K$35,9,FALSE))</f>
        <v/>
      </c>
      <c r="AU50" s="136" t="str">
        <f>IF(AU49="","",VLOOKUP(AU49,'シフト記号表（勤務時間帯）'!$C$6:$K$35,9,FALSE))</f>
        <v/>
      </c>
      <c r="AV50" s="137" t="str">
        <f>IF(AV49="","",VLOOKUP(AV49,'シフト記号表（勤務時間帯）'!$C$6:$K$35,9,FALSE))</f>
        <v/>
      </c>
      <c r="AW50" s="137" t="str">
        <f>IF(AW49="","",VLOOKUP(AW49,'シフト記号表（勤務時間帯）'!$C$6:$K$35,9,FALSE))</f>
        <v/>
      </c>
      <c r="AX50" s="1175">
        <f>IF($BB$3="４週",SUM(S50:AT50),IF($BB$3="暦月",SUM(S50:AW50),""))</f>
        <v>0</v>
      </c>
      <c r="AY50" s="1176"/>
      <c r="AZ50" s="1177">
        <f>IF($BB$3="４週",AX50/4,IF($BB$3="暦月",'通所介護（1枚版）'!AX50/('通所介護（1枚版）'!$BB$8/7),""))</f>
        <v>0</v>
      </c>
      <c r="BA50" s="1178"/>
      <c r="BB50" s="1203"/>
      <c r="BC50" s="1204"/>
      <c r="BD50" s="1204"/>
      <c r="BE50" s="1204"/>
      <c r="BF50" s="1205"/>
    </row>
    <row r="51" spans="2:58" ht="20.25" customHeight="1">
      <c r="B51" s="1212"/>
      <c r="C51" s="1220"/>
      <c r="D51" s="1221"/>
      <c r="E51" s="1222"/>
      <c r="F51" s="75">
        <f>C49</f>
        <v>0</v>
      </c>
      <c r="G51" s="1120"/>
      <c r="H51" s="1124"/>
      <c r="I51" s="1122"/>
      <c r="J51" s="1122"/>
      <c r="K51" s="1123"/>
      <c r="L51" s="1131"/>
      <c r="M51" s="1132"/>
      <c r="N51" s="1132"/>
      <c r="O51" s="1133"/>
      <c r="P51" s="1209" t="s">
        <v>50</v>
      </c>
      <c r="Q51" s="1210"/>
      <c r="R51" s="1211"/>
      <c r="S51" s="139" t="str">
        <f>IF(S49="","",VLOOKUP(S49,'シフト記号表（勤務時間帯）'!$C$6:$U$35,19,FALSE))</f>
        <v/>
      </c>
      <c r="T51" s="140" t="str">
        <f>IF(T49="","",VLOOKUP(T49,'シフト記号表（勤務時間帯）'!$C$6:$U$35,19,FALSE))</f>
        <v/>
      </c>
      <c r="U51" s="140" t="str">
        <f>IF(U49="","",VLOOKUP(U49,'シフト記号表（勤務時間帯）'!$C$6:$U$35,19,FALSE))</f>
        <v/>
      </c>
      <c r="V51" s="140" t="str">
        <f>IF(V49="","",VLOOKUP(V49,'シフト記号表（勤務時間帯）'!$C$6:$U$35,19,FALSE))</f>
        <v/>
      </c>
      <c r="W51" s="140" t="str">
        <f>IF(W49="","",VLOOKUP(W49,'シフト記号表（勤務時間帯）'!$C$6:$U$35,19,FALSE))</f>
        <v/>
      </c>
      <c r="X51" s="140" t="str">
        <f>IF(X49="","",VLOOKUP(X49,'シフト記号表（勤務時間帯）'!$C$6:$U$35,19,FALSE))</f>
        <v/>
      </c>
      <c r="Y51" s="141" t="str">
        <f>IF(Y49="","",VLOOKUP(Y49,'シフト記号表（勤務時間帯）'!$C$6:$U$35,19,FALSE))</f>
        <v/>
      </c>
      <c r="Z51" s="139" t="str">
        <f>IF(Z49="","",VLOOKUP(Z49,'シフト記号表（勤務時間帯）'!$C$6:$U$35,19,FALSE))</f>
        <v/>
      </c>
      <c r="AA51" s="140" t="str">
        <f>IF(AA49="","",VLOOKUP(AA49,'シフト記号表（勤務時間帯）'!$C$6:$U$35,19,FALSE))</f>
        <v/>
      </c>
      <c r="AB51" s="140" t="str">
        <f>IF(AB49="","",VLOOKUP(AB49,'シフト記号表（勤務時間帯）'!$C$6:$U$35,19,FALSE))</f>
        <v/>
      </c>
      <c r="AC51" s="140" t="str">
        <f>IF(AC49="","",VLOOKUP(AC49,'シフト記号表（勤務時間帯）'!$C$6:$U$35,19,FALSE))</f>
        <v/>
      </c>
      <c r="AD51" s="140" t="str">
        <f>IF(AD49="","",VLOOKUP(AD49,'シフト記号表（勤務時間帯）'!$C$6:$U$35,19,FALSE))</f>
        <v/>
      </c>
      <c r="AE51" s="140" t="str">
        <f>IF(AE49="","",VLOOKUP(AE49,'シフト記号表（勤務時間帯）'!$C$6:$U$35,19,FALSE))</f>
        <v/>
      </c>
      <c r="AF51" s="141" t="str">
        <f>IF(AF49="","",VLOOKUP(AF49,'シフト記号表（勤務時間帯）'!$C$6:$U$35,19,FALSE))</f>
        <v/>
      </c>
      <c r="AG51" s="139" t="str">
        <f>IF(AG49="","",VLOOKUP(AG49,'シフト記号表（勤務時間帯）'!$C$6:$U$35,19,FALSE))</f>
        <v/>
      </c>
      <c r="AH51" s="140" t="str">
        <f>IF(AH49="","",VLOOKUP(AH49,'シフト記号表（勤務時間帯）'!$C$6:$U$35,19,FALSE))</f>
        <v/>
      </c>
      <c r="AI51" s="140" t="str">
        <f>IF(AI49="","",VLOOKUP(AI49,'シフト記号表（勤務時間帯）'!$C$6:$U$35,19,FALSE))</f>
        <v/>
      </c>
      <c r="AJ51" s="140" t="str">
        <f>IF(AJ49="","",VLOOKUP(AJ49,'シフト記号表（勤務時間帯）'!$C$6:$U$35,19,FALSE))</f>
        <v/>
      </c>
      <c r="AK51" s="140" t="str">
        <f>IF(AK49="","",VLOOKUP(AK49,'シフト記号表（勤務時間帯）'!$C$6:$U$35,19,FALSE))</f>
        <v/>
      </c>
      <c r="AL51" s="140" t="str">
        <f>IF(AL49="","",VLOOKUP(AL49,'シフト記号表（勤務時間帯）'!$C$6:$U$35,19,FALSE))</f>
        <v/>
      </c>
      <c r="AM51" s="141" t="str">
        <f>IF(AM49="","",VLOOKUP(AM49,'シフト記号表（勤務時間帯）'!$C$6:$U$35,19,FALSE))</f>
        <v/>
      </c>
      <c r="AN51" s="139" t="str">
        <f>IF(AN49="","",VLOOKUP(AN49,'シフト記号表（勤務時間帯）'!$C$6:$U$35,19,FALSE))</f>
        <v/>
      </c>
      <c r="AO51" s="140" t="str">
        <f>IF(AO49="","",VLOOKUP(AO49,'シフト記号表（勤務時間帯）'!$C$6:$U$35,19,FALSE))</f>
        <v/>
      </c>
      <c r="AP51" s="140" t="str">
        <f>IF(AP49="","",VLOOKUP(AP49,'シフト記号表（勤務時間帯）'!$C$6:$U$35,19,FALSE))</f>
        <v/>
      </c>
      <c r="AQ51" s="140" t="str">
        <f>IF(AQ49="","",VLOOKUP(AQ49,'シフト記号表（勤務時間帯）'!$C$6:$U$35,19,FALSE))</f>
        <v/>
      </c>
      <c r="AR51" s="140" t="str">
        <f>IF(AR49="","",VLOOKUP(AR49,'シフト記号表（勤務時間帯）'!$C$6:$U$35,19,FALSE))</f>
        <v/>
      </c>
      <c r="AS51" s="140" t="str">
        <f>IF(AS49="","",VLOOKUP(AS49,'シフト記号表（勤務時間帯）'!$C$6:$U$35,19,FALSE))</f>
        <v/>
      </c>
      <c r="AT51" s="141" t="str">
        <f>IF(AT49="","",VLOOKUP(AT49,'シフト記号表（勤務時間帯）'!$C$6:$U$35,19,FALSE))</f>
        <v/>
      </c>
      <c r="AU51" s="139" t="str">
        <f>IF(AU49="","",VLOOKUP(AU49,'シフト記号表（勤務時間帯）'!$C$6:$U$35,19,FALSE))</f>
        <v/>
      </c>
      <c r="AV51" s="140" t="str">
        <f>IF(AV49="","",VLOOKUP(AV49,'シフト記号表（勤務時間帯）'!$C$6:$U$35,19,FALSE))</f>
        <v/>
      </c>
      <c r="AW51" s="140" t="str">
        <f>IF(AW49="","",VLOOKUP(AW49,'シフト記号表（勤務時間帯）'!$C$6:$U$35,19,FALSE))</f>
        <v/>
      </c>
      <c r="AX51" s="1182">
        <f>IF($BB$3="４週",SUM(S51:AT51),IF($BB$3="暦月",SUM(S51:AW51),""))</f>
        <v>0</v>
      </c>
      <c r="AY51" s="1183"/>
      <c r="AZ51" s="1184">
        <f>IF($BB$3="４週",AX51/4,IF($BB$3="暦月",'通所介護（1枚版）'!AX51/('通所介護（1枚版）'!$BB$8/7),""))</f>
        <v>0</v>
      </c>
      <c r="BA51" s="1185"/>
      <c r="BB51" s="1206"/>
      <c r="BC51" s="1207"/>
      <c r="BD51" s="1207"/>
      <c r="BE51" s="1207"/>
      <c r="BF51" s="1208"/>
    </row>
    <row r="52" spans="2:58" ht="20.25" customHeight="1">
      <c r="B52" s="1212">
        <f>B49+1</f>
        <v>11</v>
      </c>
      <c r="C52" s="1214"/>
      <c r="D52" s="1215"/>
      <c r="E52" s="1216"/>
      <c r="F52" s="77"/>
      <c r="G52" s="1118"/>
      <c r="H52" s="1121"/>
      <c r="I52" s="1122"/>
      <c r="J52" s="1122"/>
      <c r="K52" s="1123"/>
      <c r="L52" s="1125"/>
      <c r="M52" s="1126"/>
      <c r="N52" s="1126"/>
      <c r="O52" s="1127"/>
      <c r="P52" s="1134" t="s">
        <v>49</v>
      </c>
      <c r="Q52" s="1135"/>
      <c r="R52" s="1136"/>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1163"/>
      <c r="AY52" s="1164"/>
      <c r="AZ52" s="1165"/>
      <c r="BA52" s="1166"/>
      <c r="BB52" s="1200"/>
      <c r="BC52" s="1201"/>
      <c r="BD52" s="1201"/>
      <c r="BE52" s="1201"/>
      <c r="BF52" s="1202"/>
    </row>
    <row r="53" spans="2:58" ht="20.25" customHeight="1">
      <c r="B53" s="1212"/>
      <c r="C53" s="1217"/>
      <c r="D53" s="1218"/>
      <c r="E53" s="1219"/>
      <c r="F53" s="75"/>
      <c r="G53" s="1119"/>
      <c r="H53" s="1124"/>
      <c r="I53" s="1122"/>
      <c r="J53" s="1122"/>
      <c r="K53" s="1123"/>
      <c r="L53" s="1128"/>
      <c r="M53" s="1129"/>
      <c r="N53" s="1129"/>
      <c r="O53" s="1130"/>
      <c r="P53" s="1172" t="s">
        <v>15</v>
      </c>
      <c r="Q53" s="1173"/>
      <c r="R53" s="1174"/>
      <c r="S53" s="136" t="str">
        <f>IF(S52="","",VLOOKUP(S52,'シフト記号表（勤務時間帯）'!$C$6:$K$35,9,FALSE))</f>
        <v/>
      </c>
      <c r="T53" s="137" t="str">
        <f>IF(T52="","",VLOOKUP(T52,'シフト記号表（勤務時間帯）'!$C$6:$K$35,9,FALSE))</f>
        <v/>
      </c>
      <c r="U53" s="137" t="str">
        <f>IF(U52="","",VLOOKUP(U52,'シフト記号表（勤務時間帯）'!$C$6:$K$35,9,FALSE))</f>
        <v/>
      </c>
      <c r="V53" s="137" t="str">
        <f>IF(V52="","",VLOOKUP(V52,'シフト記号表（勤務時間帯）'!$C$6:$K$35,9,FALSE))</f>
        <v/>
      </c>
      <c r="W53" s="137" t="str">
        <f>IF(W52="","",VLOOKUP(W52,'シフト記号表（勤務時間帯）'!$C$6:$K$35,9,FALSE))</f>
        <v/>
      </c>
      <c r="X53" s="137" t="str">
        <f>IF(X52="","",VLOOKUP(X52,'シフト記号表（勤務時間帯）'!$C$6:$K$35,9,FALSE))</f>
        <v/>
      </c>
      <c r="Y53" s="138" t="str">
        <f>IF(Y52="","",VLOOKUP(Y52,'シフト記号表（勤務時間帯）'!$C$6:$K$35,9,FALSE))</f>
        <v/>
      </c>
      <c r="Z53" s="136" t="str">
        <f>IF(Z52="","",VLOOKUP(Z52,'シフト記号表（勤務時間帯）'!$C$6:$K$35,9,FALSE))</f>
        <v/>
      </c>
      <c r="AA53" s="137" t="str">
        <f>IF(AA52="","",VLOOKUP(AA52,'シフト記号表（勤務時間帯）'!$C$6:$K$35,9,FALSE))</f>
        <v/>
      </c>
      <c r="AB53" s="137" t="str">
        <f>IF(AB52="","",VLOOKUP(AB52,'シフト記号表（勤務時間帯）'!$C$6:$K$35,9,FALSE))</f>
        <v/>
      </c>
      <c r="AC53" s="137" t="str">
        <f>IF(AC52="","",VLOOKUP(AC52,'シフト記号表（勤務時間帯）'!$C$6:$K$35,9,FALSE))</f>
        <v/>
      </c>
      <c r="AD53" s="137" t="str">
        <f>IF(AD52="","",VLOOKUP(AD52,'シフト記号表（勤務時間帯）'!$C$6:$K$35,9,FALSE))</f>
        <v/>
      </c>
      <c r="AE53" s="137" t="str">
        <f>IF(AE52="","",VLOOKUP(AE52,'シフト記号表（勤務時間帯）'!$C$6:$K$35,9,FALSE))</f>
        <v/>
      </c>
      <c r="AF53" s="138" t="str">
        <f>IF(AF52="","",VLOOKUP(AF52,'シフト記号表（勤務時間帯）'!$C$6:$K$35,9,FALSE))</f>
        <v/>
      </c>
      <c r="AG53" s="136" t="str">
        <f>IF(AG52="","",VLOOKUP(AG52,'シフト記号表（勤務時間帯）'!$C$6:$K$35,9,FALSE))</f>
        <v/>
      </c>
      <c r="AH53" s="137" t="str">
        <f>IF(AH52="","",VLOOKUP(AH52,'シフト記号表（勤務時間帯）'!$C$6:$K$35,9,FALSE))</f>
        <v/>
      </c>
      <c r="AI53" s="137" t="str">
        <f>IF(AI52="","",VLOOKUP(AI52,'シフト記号表（勤務時間帯）'!$C$6:$K$35,9,FALSE))</f>
        <v/>
      </c>
      <c r="AJ53" s="137" t="str">
        <f>IF(AJ52="","",VLOOKUP(AJ52,'シフト記号表（勤務時間帯）'!$C$6:$K$35,9,FALSE))</f>
        <v/>
      </c>
      <c r="AK53" s="137" t="str">
        <f>IF(AK52="","",VLOOKUP(AK52,'シフト記号表（勤務時間帯）'!$C$6:$K$35,9,FALSE))</f>
        <v/>
      </c>
      <c r="AL53" s="137" t="str">
        <f>IF(AL52="","",VLOOKUP(AL52,'シフト記号表（勤務時間帯）'!$C$6:$K$35,9,FALSE))</f>
        <v/>
      </c>
      <c r="AM53" s="138" t="str">
        <f>IF(AM52="","",VLOOKUP(AM52,'シフト記号表（勤務時間帯）'!$C$6:$K$35,9,FALSE))</f>
        <v/>
      </c>
      <c r="AN53" s="136" t="str">
        <f>IF(AN52="","",VLOOKUP(AN52,'シフト記号表（勤務時間帯）'!$C$6:$K$35,9,FALSE))</f>
        <v/>
      </c>
      <c r="AO53" s="137" t="str">
        <f>IF(AO52="","",VLOOKUP(AO52,'シフト記号表（勤務時間帯）'!$C$6:$K$35,9,FALSE))</f>
        <v/>
      </c>
      <c r="AP53" s="137" t="str">
        <f>IF(AP52="","",VLOOKUP(AP52,'シフト記号表（勤務時間帯）'!$C$6:$K$35,9,FALSE))</f>
        <v/>
      </c>
      <c r="AQ53" s="137" t="str">
        <f>IF(AQ52="","",VLOOKUP(AQ52,'シフト記号表（勤務時間帯）'!$C$6:$K$35,9,FALSE))</f>
        <v/>
      </c>
      <c r="AR53" s="137" t="str">
        <f>IF(AR52="","",VLOOKUP(AR52,'シフト記号表（勤務時間帯）'!$C$6:$K$35,9,FALSE))</f>
        <v/>
      </c>
      <c r="AS53" s="137" t="str">
        <f>IF(AS52="","",VLOOKUP(AS52,'シフト記号表（勤務時間帯）'!$C$6:$K$35,9,FALSE))</f>
        <v/>
      </c>
      <c r="AT53" s="138" t="str">
        <f>IF(AT52="","",VLOOKUP(AT52,'シフト記号表（勤務時間帯）'!$C$6:$K$35,9,FALSE))</f>
        <v/>
      </c>
      <c r="AU53" s="136" t="str">
        <f>IF(AU52="","",VLOOKUP(AU52,'シフト記号表（勤務時間帯）'!$C$6:$K$35,9,FALSE))</f>
        <v/>
      </c>
      <c r="AV53" s="137" t="str">
        <f>IF(AV52="","",VLOOKUP(AV52,'シフト記号表（勤務時間帯）'!$C$6:$K$35,9,FALSE))</f>
        <v/>
      </c>
      <c r="AW53" s="137" t="str">
        <f>IF(AW52="","",VLOOKUP(AW52,'シフト記号表（勤務時間帯）'!$C$6:$K$35,9,FALSE))</f>
        <v/>
      </c>
      <c r="AX53" s="1175">
        <f>IF($BB$3="４週",SUM(S53:AT53),IF($BB$3="暦月",SUM(S53:AW53),""))</f>
        <v>0</v>
      </c>
      <c r="AY53" s="1176"/>
      <c r="AZ53" s="1177">
        <f>IF($BB$3="４週",AX53/4,IF($BB$3="暦月",'通所介護（1枚版）'!AX53/('通所介護（1枚版）'!$BB$8/7),""))</f>
        <v>0</v>
      </c>
      <c r="BA53" s="1178"/>
      <c r="BB53" s="1203"/>
      <c r="BC53" s="1204"/>
      <c r="BD53" s="1204"/>
      <c r="BE53" s="1204"/>
      <c r="BF53" s="1205"/>
    </row>
    <row r="54" spans="2:58" ht="20.25" customHeight="1">
      <c r="B54" s="1212"/>
      <c r="C54" s="1220"/>
      <c r="D54" s="1221"/>
      <c r="E54" s="1222"/>
      <c r="F54" s="75">
        <f>C52</f>
        <v>0</v>
      </c>
      <c r="G54" s="1120"/>
      <c r="H54" s="1124"/>
      <c r="I54" s="1122"/>
      <c r="J54" s="1122"/>
      <c r="K54" s="1123"/>
      <c r="L54" s="1131"/>
      <c r="M54" s="1132"/>
      <c r="N54" s="1132"/>
      <c r="O54" s="1133"/>
      <c r="P54" s="1209" t="s">
        <v>50</v>
      </c>
      <c r="Q54" s="1210"/>
      <c r="R54" s="1211"/>
      <c r="S54" s="139" t="str">
        <f>IF(S52="","",VLOOKUP(S52,'シフト記号表（勤務時間帯）'!$C$6:$U$35,19,FALSE))</f>
        <v/>
      </c>
      <c r="T54" s="140" t="str">
        <f>IF(T52="","",VLOOKUP(T52,'シフト記号表（勤務時間帯）'!$C$6:$U$35,19,FALSE))</f>
        <v/>
      </c>
      <c r="U54" s="140" t="str">
        <f>IF(U52="","",VLOOKUP(U52,'シフト記号表（勤務時間帯）'!$C$6:$U$35,19,FALSE))</f>
        <v/>
      </c>
      <c r="V54" s="140" t="str">
        <f>IF(V52="","",VLOOKUP(V52,'シフト記号表（勤務時間帯）'!$C$6:$U$35,19,FALSE))</f>
        <v/>
      </c>
      <c r="W54" s="140" t="str">
        <f>IF(W52="","",VLOOKUP(W52,'シフト記号表（勤務時間帯）'!$C$6:$U$35,19,FALSE))</f>
        <v/>
      </c>
      <c r="X54" s="140" t="str">
        <f>IF(X52="","",VLOOKUP(X52,'シフト記号表（勤務時間帯）'!$C$6:$U$35,19,FALSE))</f>
        <v/>
      </c>
      <c r="Y54" s="141" t="str">
        <f>IF(Y52="","",VLOOKUP(Y52,'シフト記号表（勤務時間帯）'!$C$6:$U$35,19,FALSE))</f>
        <v/>
      </c>
      <c r="Z54" s="139" t="str">
        <f>IF(Z52="","",VLOOKUP(Z52,'シフト記号表（勤務時間帯）'!$C$6:$U$35,19,FALSE))</f>
        <v/>
      </c>
      <c r="AA54" s="140" t="str">
        <f>IF(AA52="","",VLOOKUP(AA52,'シフト記号表（勤務時間帯）'!$C$6:$U$35,19,FALSE))</f>
        <v/>
      </c>
      <c r="AB54" s="140" t="str">
        <f>IF(AB52="","",VLOOKUP(AB52,'シフト記号表（勤務時間帯）'!$C$6:$U$35,19,FALSE))</f>
        <v/>
      </c>
      <c r="AC54" s="140" t="str">
        <f>IF(AC52="","",VLOOKUP(AC52,'シフト記号表（勤務時間帯）'!$C$6:$U$35,19,FALSE))</f>
        <v/>
      </c>
      <c r="AD54" s="140" t="str">
        <f>IF(AD52="","",VLOOKUP(AD52,'シフト記号表（勤務時間帯）'!$C$6:$U$35,19,FALSE))</f>
        <v/>
      </c>
      <c r="AE54" s="140" t="str">
        <f>IF(AE52="","",VLOOKUP(AE52,'シフト記号表（勤務時間帯）'!$C$6:$U$35,19,FALSE))</f>
        <v/>
      </c>
      <c r="AF54" s="141" t="str">
        <f>IF(AF52="","",VLOOKUP(AF52,'シフト記号表（勤務時間帯）'!$C$6:$U$35,19,FALSE))</f>
        <v/>
      </c>
      <c r="AG54" s="139" t="str">
        <f>IF(AG52="","",VLOOKUP(AG52,'シフト記号表（勤務時間帯）'!$C$6:$U$35,19,FALSE))</f>
        <v/>
      </c>
      <c r="AH54" s="140" t="str">
        <f>IF(AH52="","",VLOOKUP(AH52,'シフト記号表（勤務時間帯）'!$C$6:$U$35,19,FALSE))</f>
        <v/>
      </c>
      <c r="AI54" s="140" t="str">
        <f>IF(AI52="","",VLOOKUP(AI52,'シフト記号表（勤務時間帯）'!$C$6:$U$35,19,FALSE))</f>
        <v/>
      </c>
      <c r="AJ54" s="140" t="str">
        <f>IF(AJ52="","",VLOOKUP(AJ52,'シフト記号表（勤務時間帯）'!$C$6:$U$35,19,FALSE))</f>
        <v/>
      </c>
      <c r="AK54" s="140" t="str">
        <f>IF(AK52="","",VLOOKUP(AK52,'シフト記号表（勤務時間帯）'!$C$6:$U$35,19,FALSE))</f>
        <v/>
      </c>
      <c r="AL54" s="140" t="str">
        <f>IF(AL52="","",VLOOKUP(AL52,'シフト記号表（勤務時間帯）'!$C$6:$U$35,19,FALSE))</f>
        <v/>
      </c>
      <c r="AM54" s="141" t="str">
        <f>IF(AM52="","",VLOOKUP(AM52,'シフト記号表（勤務時間帯）'!$C$6:$U$35,19,FALSE))</f>
        <v/>
      </c>
      <c r="AN54" s="139" t="str">
        <f>IF(AN52="","",VLOOKUP(AN52,'シフト記号表（勤務時間帯）'!$C$6:$U$35,19,FALSE))</f>
        <v/>
      </c>
      <c r="AO54" s="140" t="str">
        <f>IF(AO52="","",VLOOKUP(AO52,'シフト記号表（勤務時間帯）'!$C$6:$U$35,19,FALSE))</f>
        <v/>
      </c>
      <c r="AP54" s="140" t="str">
        <f>IF(AP52="","",VLOOKUP(AP52,'シフト記号表（勤務時間帯）'!$C$6:$U$35,19,FALSE))</f>
        <v/>
      </c>
      <c r="AQ54" s="140" t="str">
        <f>IF(AQ52="","",VLOOKUP(AQ52,'シフト記号表（勤務時間帯）'!$C$6:$U$35,19,FALSE))</f>
        <v/>
      </c>
      <c r="AR54" s="140" t="str">
        <f>IF(AR52="","",VLOOKUP(AR52,'シフト記号表（勤務時間帯）'!$C$6:$U$35,19,FALSE))</f>
        <v/>
      </c>
      <c r="AS54" s="140" t="str">
        <f>IF(AS52="","",VLOOKUP(AS52,'シフト記号表（勤務時間帯）'!$C$6:$U$35,19,FALSE))</f>
        <v/>
      </c>
      <c r="AT54" s="141" t="str">
        <f>IF(AT52="","",VLOOKUP(AT52,'シフト記号表（勤務時間帯）'!$C$6:$U$35,19,FALSE))</f>
        <v/>
      </c>
      <c r="AU54" s="139" t="str">
        <f>IF(AU52="","",VLOOKUP(AU52,'シフト記号表（勤務時間帯）'!$C$6:$U$35,19,FALSE))</f>
        <v/>
      </c>
      <c r="AV54" s="140" t="str">
        <f>IF(AV52="","",VLOOKUP(AV52,'シフト記号表（勤務時間帯）'!$C$6:$U$35,19,FALSE))</f>
        <v/>
      </c>
      <c r="AW54" s="140" t="str">
        <f>IF(AW52="","",VLOOKUP(AW52,'シフト記号表（勤務時間帯）'!$C$6:$U$35,19,FALSE))</f>
        <v/>
      </c>
      <c r="AX54" s="1182">
        <f>IF($BB$3="４週",SUM(S54:AT54),IF($BB$3="暦月",SUM(S54:AW54),""))</f>
        <v>0</v>
      </c>
      <c r="AY54" s="1183"/>
      <c r="AZ54" s="1184">
        <f>IF($BB$3="４週",AX54/4,IF($BB$3="暦月",'通所介護（1枚版）'!AX54/('通所介護（1枚版）'!$BB$8/7),""))</f>
        <v>0</v>
      </c>
      <c r="BA54" s="1185"/>
      <c r="BB54" s="1206"/>
      <c r="BC54" s="1207"/>
      <c r="BD54" s="1207"/>
      <c r="BE54" s="1207"/>
      <c r="BF54" s="1208"/>
    </row>
    <row r="55" spans="2:58" ht="20.25" customHeight="1">
      <c r="B55" s="1212">
        <f>B52+1</f>
        <v>12</v>
      </c>
      <c r="C55" s="1214"/>
      <c r="D55" s="1215"/>
      <c r="E55" s="1216"/>
      <c r="F55" s="77"/>
      <c r="G55" s="1118"/>
      <c r="H55" s="1121"/>
      <c r="I55" s="1122"/>
      <c r="J55" s="1122"/>
      <c r="K55" s="1123"/>
      <c r="L55" s="1125"/>
      <c r="M55" s="1126"/>
      <c r="N55" s="1126"/>
      <c r="O55" s="1127"/>
      <c r="P55" s="1134" t="s">
        <v>49</v>
      </c>
      <c r="Q55" s="1135"/>
      <c r="R55" s="1136"/>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1163"/>
      <c r="AY55" s="1164"/>
      <c r="AZ55" s="1165"/>
      <c r="BA55" s="1166"/>
      <c r="BB55" s="1167"/>
      <c r="BC55" s="1126"/>
      <c r="BD55" s="1126"/>
      <c r="BE55" s="1126"/>
      <c r="BF55" s="1127"/>
    </row>
    <row r="56" spans="2:58" ht="20.25" customHeight="1">
      <c r="B56" s="1212"/>
      <c r="C56" s="1217"/>
      <c r="D56" s="1218"/>
      <c r="E56" s="1219"/>
      <c r="F56" s="75"/>
      <c r="G56" s="1119"/>
      <c r="H56" s="1124"/>
      <c r="I56" s="1122"/>
      <c r="J56" s="1122"/>
      <c r="K56" s="1123"/>
      <c r="L56" s="1128"/>
      <c r="M56" s="1129"/>
      <c r="N56" s="1129"/>
      <c r="O56" s="1130"/>
      <c r="P56" s="1172" t="s">
        <v>15</v>
      </c>
      <c r="Q56" s="1173"/>
      <c r="R56" s="1174"/>
      <c r="S56" s="136" t="str">
        <f>IF(S55="","",VLOOKUP(S55,'シフト記号表（勤務時間帯）'!$C$6:$K$35,9,FALSE))</f>
        <v/>
      </c>
      <c r="T56" s="137" t="str">
        <f>IF(T55="","",VLOOKUP(T55,'シフト記号表（勤務時間帯）'!$C$6:$K$35,9,FALSE))</f>
        <v/>
      </c>
      <c r="U56" s="137" t="str">
        <f>IF(U55="","",VLOOKUP(U55,'シフト記号表（勤務時間帯）'!$C$6:$K$35,9,FALSE))</f>
        <v/>
      </c>
      <c r="V56" s="137" t="str">
        <f>IF(V55="","",VLOOKUP(V55,'シフト記号表（勤務時間帯）'!$C$6:$K$35,9,FALSE))</f>
        <v/>
      </c>
      <c r="W56" s="137" t="str">
        <f>IF(W55="","",VLOOKUP(W55,'シフト記号表（勤務時間帯）'!$C$6:$K$35,9,FALSE))</f>
        <v/>
      </c>
      <c r="X56" s="137" t="str">
        <f>IF(X55="","",VLOOKUP(X55,'シフト記号表（勤務時間帯）'!$C$6:$K$35,9,FALSE))</f>
        <v/>
      </c>
      <c r="Y56" s="138" t="str">
        <f>IF(Y55="","",VLOOKUP(Y55,'シフト記号表（勤務時間帯）'!$C$6:$K$35,9,FALSE))</f>
        <v/>
      </c>
      <c r="Z56" s="136" t="str">
        <f>IF(Z55="","",VLOOKUP(Z55,'シフト記号表（勤務時間帯）'!$C$6:$K$35,9,FALSE))</f>
        <v/>
      </c>
      <c r="AA56" s="137" t="str">
        <f>IF(AA55="","",VLOOKUP(AA55,'シフト記号表（勤務時間帯）'!$C$6:$K$35,9,FALSE))</f>
        <v/>
      </c>
      <c r="AB56" s="137" t="str">
        <f>IF(AB55="","",VLOOKUP(AB55,'シフト記号表（勤務時間帯）'!$C$6:$K$35,9,FALSE))</f>
        <v/>
      </c>
      <c r="AC56" s="137" t="str">
        <f>IF(AC55="","",VLOOKUP(AC55,'シフト記号表（勤務時間帯）'!$C$6:$K$35,9,FALSE))</f>
        <v/>
      </c>
      <c r="AD56" s="137" t="str">
        <f>IF(AD55="","",VLOOKUP(AD55,'シフト記号表（勤務時間帯）'!$C$6:$K$35,9,FALSE))</f>
        <v/>
      </c>
      <c r="AE56" s="137" t="str">
        <f>IF(AE55="","",VLOOKUP(AE55,'シフト記号表（勤務時間帯）'!$C$6:$K$35,9,FALSE))</f>
        <v/>
      </c>
      <c r="AF56" s="138" t="str">
        <f>IF(AF55="","",VLOOKUP(AF55,'シフト記号表（勤務時間帯）'!$C$6:$K$35,9,FALSE))</f>
        <v/>
      </c>
      <c r="AG56" s="136" t="str">
        <f>IF(AG55="","",VLOOKUP(AG55,'シフト記号表（勤務時間帯）'!$C$6:$K$35,9,FALSE))</f>
        <v/>
      </c>
      <c r="AH56" s="137" t="str">
        <f>IF(AH55="","",VLOOKUP(AH55,'シフト記号表（勤務時間帯）'!$C$6:$K$35,9,FALSE))</f>
        <v/>
      </c>
      <c r="AI56" s="137" t="str">
        <f>IF(AI55="","",VLOOKUP(AI55,'シフト記号表（勤務時間帯）'!$C$6:$K$35,9,FALSE))</f>
        <v/>
      </c>
      <c r="AJ56" s="137" t="str">
        <f>IF(AJ55="","",VLOOKUP(AJ55,'シフト記号表（勤務時間帯）'!$C$6:$K$35,9,FALSE))</f>
        <v/>
      </c>
      <c r="AK56" s="137" t="str">
        <f>IF(AK55="","",VLOOKUP(AK55,'シフト記号表（勤務時間帯）'!$C$6:$K$35,9,FALSE))</f>
        <v/>
      </c>
      <c r="AL56" s="137" t="str">
        <f>IF(AL55="","",VLOOKUP(AL55,'シフト記号表（勤務時間帯）'!$C$6:$K$35,9,FALSE))</f>
        <v/>
      </c>
      <c r="AM56" s="138" t="str">
        <f>IF(AM55="","",VLOOKUP(AM55,'シフト記号表（勤務時間帯）'!$C$6:$K$35,9,FALSE))</f>
        <v/>
      </c>
      <c r="AN56" s="136" t="str">
        <f>IF(AN55="","",VLOOKUP(AN55,'シフト記号表（勤務時間帯）'!$C$6:$K$35,9,FALSE))</f>
        <v/>
      </c>
      <c r="AO56" s="137" t="str">
        <f>IF(AO55="","",VLOOKUP(AO55,'シフト記号表（勤務時間帯）'!$C$6:$K$35,9,FALSE))</f>
        <v/>
      </c>
      <c r="AP56" s="137" t="str">
        <f>IF(AP55="","",VLOOKUP(AP55,'シフト記号表（勤務時間帯）'!$C$6:$K$35,9,FALSE))</f>
        <v/>
      </c>
      <c r="AQ56" s="137" t="str">
        <f>IF(AQ55="","",VLOOKUP(AQ55,'シフト記号表（勤務時間帯）'!$C$6:$K$35,9,FALSE))</f>
        <v/>
      </c>
      <c r="AR56" s="137" t="str">
        <f>IF(AR55="","",VLOOKUP(AR55,'シフト記号表（勤務時間帯）'!$C$6:$K$35,9,FALSE))</f>
        <v/>
      </c>
      <c r="AS56" s="137" t="str">
        <f>IF(AS55="","",VLOOKUP(AS55,'シフト記号表（勤務時間帯）'!$C$6:$K$35,9,FALSE))</f>
        <v/>
      </c>
      <c r="AT56" s="138" t="str">
        <f>IF(AT55="","",VLOOKUP(AT55,'シフト記号表（勤務時間帯）'!$C$6:$K$35,9,FALSE))</f>
        <v/>
      </c>
      <c r="AU56" s="136" t="str">
        <f>IF(AU55="","",VLOOKUP(AU55,'シフト記号表（勤務時間帯）'!$C$6:$K$35,9,FALSE))</f>
        <v/>
      </c>
      <c r="AV56" s="137" t="str">
        <f>IF(AV55="","",VLOOKUP(AV55,'シフト記号表（勤務時間帯）'!$C$6:$K$35,9,FALSE))</f>
        <v/>
      </c>
      <c r="AW56" s="137" t="str">
        <f>IF(AW55="","",VLOOKUP(AW55,'シフト記号表（勤務時間帯）'!$C$6:$K$35,9,FALSE))</f>
        <v/>
      </c>
      <c r="AX56" s="1175">
        <f>IF($BB$3="４週",SUM(S56:AT56),IF($BB$3="暦月",SUM(S56:AW56),""))</f>
        <v>0</v>
      </c>
      <c r="AY56" s="1176"/>
      <c r="AZ56" s="1177">
        <f>IF($BB$3="４週",AX56/4,IF($BB$3="暦月",'通所介護（1枚版）'!AX56/('通所介護（1枚版）'!$BB$8/7),""))</f>
        <v>0</v>
      </c>
      <c r="BA56" s="1178"/>
      <c r="BB56" s="1168"/>
      <c r="BC56" s="1129"/>
      <c r="BD56" s="1129"/>
      <c r="BE56" s="1129"/>
      <c r="BF56" s="1130"/>
    </row>
    <row r="57" spans="2:58" ht="20.25" customHeight="1">
      <c r="B57" s="1212"/>
      <c r="C57" s="1220"/>
      <c r="D57" s="1221"/>
      <c r="E57" s="1222"/>
      <c r="F57" s="75">
        <f>C55</f>
        <v>0</v>
      </c>
      <c r="G57" s="1120"/>
      <c r="H57" s="1124"/>
      <c r="I57" s="1122"/>
      <c r="J57" s="1122"/>
      <c r="K57" s="1123"/>
      <c r="L57" s="1131"/>
      <c r="M57" s="1132"/>
      <c r="N57" s="1132"/>
      <c r="O57" s="1133"/>
      <c r="P57" s="1209" t="s">
        <v>50</v>
      </c>
      <c r="Q57" s="1210"/>
      <c r="R57" s="1211"/>
      <c r="S57" s="139" t="str">
        <f>IF(S55="","",VLOOKUP(S55,'シフト記号表（勤務時間帯）'!$C$6:$U$35,19,FALSE))</f>
        <v/>
      </c>
      <c r="T57" s="140" t="str">
        <f>IF(T55="","",VLOOKUP(T55,'シフト記号表（勤務時間帯）'!$C$6:$U$35,19,FALSE))</f>
        <v/>
      </c>
      <c r="U57" s="140" t="str">
        <f>IF(U55="","",VLOOKUP(U55,'シフト記号表（勤務時間帯）'!$C$6:$U$35,19,FALSE))</f>
        <v/>
      </c>
      <c r="V57" s="140" t="str">
        <f>IF(V55="","",VLOOKUP(V55,'シフト記号表（勤務時間帯）'!$C$6:$U$35,19,FALSE))</f>
        <v/>
      </c>
      <c r="W57" s="140" t="str">
        <f>IF(W55="","",VLOOKUP(W55,'シフト記号表（勤務時間帯）'!$C$6:$U$35,19,FALSE))</f>
        <v/>
      </c>
      <c r="X57" s="140" t="str">
        <f>IF(X55="","",VLOOKUP(X55,'シフト記号表（勤務時間帯）'!$C$6:$U$35,19,FALSE))</f>
        <v/>
      </c>
      <c r="Y57" s="141" t="str">
        <f>IF(Y55="","",VLOOKUP(Y55,'シフト記号表（勤務時間帯）'!$C$6:$U$35,19,FALSE))</f>
        <v/>
      </c>
      <c r="Z57" s="139" t="str">
        <f>IF(Z55="","",VLOOKUP(Z55,'シフト記号表（勤務時間帯）'!$C$6:$U$35,19,FALSE))</f>
        <v/>
      </c>
      <c r="AA57" s="140" t="str">
        <f>IF(AA55="","",VLOOKUP(AA55,'シフト記号表（勤務時間帯）'!$C$6:$U$35,19,FALSE))</f>
        <v/>
      </c>
      <c r="AB57" s="140" t="str">
        <f>IF(AB55="","",VLOOKUP(AB55,'シフト記号表（勤務時間帯）'!$C$6:$U$35,19,FALSE))</f>
        <v/>
      </c>
      <c r="AC57" s="140" t="str">
        <f>IF(AC55="","",VLOOKUP(AC55,'シフト記号表（勤務時間帯）'!$C$6:$U$35,19,FALSE))</f>
        <v/>
      </c>
      <c r="AD57" s="140" t="str">
        <f>IF(AD55="","",VLOOKUP(AD55,'シフト記号表（勤務時間帯）'!$C$6:$U$35,19,FALSE))</f>
        <v/>
      </c>
      <c r="AE57" s="140" t="str">
        <f>IF(AE55="","",VLOOKUP(AE55,'シフト記号表（勤務時間帯）'!$C$6:$U$35,19,FALSE))</f>
        <v/>
      </c>
      <c r="AF57" s="141" t="str">
        <f>IF(AF55="","",VLOOKUP(AF55,'シフト記号表（勤務時間帯）'!$C$6:$U$35,19,FALSE))</f>
        <v/>
      </c>
      <c r="AG57" s="139" t="str">
        <f>IF(AG55="","",VLOOKUP(AG55,'シフト記号表（勤務時間帯）'!$C$6:$U$35,19,FALSE))</f>
        <v/>
      </c>
      <c r="AH57" s="140" t="str">
        <f>IF(AH55="","",VLOOKUP(AH55,'シフト記号表（勤務時間帯）'!$C$6:$U$35,19,FALSE))</f>
        <v/>
      </c>
      <c r="AI57" s="140" t="str">
        <f>IF(AI55="","",VLOOKUP(AI55,'シフト記号表（勤務時間帯）'!$C$6:$U$35,19,FALSE))</f>
        <v/>
      </c>
      <c r="AJ57" s="140" t="str">
        <f>IF(AJ55="","",VLOOKUP(AJ55,'シフト記号表（勤務時間帯）'!$C$6:$U$35,19,FALSE))</f>
        <v/>
      </c>
      <c r="AK57" s="140" t="str">
        <f>IF(AK55="","",VLOOKUP(AK55,'シフト記号表（勤務時間帯）'!$C$6:$U$35,19,FALSE))</f>
        <v/>
      </c>
      <c r="AL57" s="140" t="str">
        <f>IF(AL55="","",VLOOKUP(AL55,'シフト記号表（勤務時間帯）'!$C$6:$U$35,19,FALSE))</f>
        <v/>
      </c>
      <c r="AM57" s="141" t="str">
        <f>IF(AM55="","",VLOOKUP(AM55,'シフト記号表（勤務時間帯）'!$C$6:$U$35,19,FALSE))</f>
        <v/>
      </c>
      <c r="AN57" s="139" t="str">
        <f>IF(AN55="","",VLOOKUP(AN55,'シフト記号表（勤務時間帯）'!$C$6:$U$35,19,FALSE))</f>
        <v/>
      </c>
      <c r="AO57" s="140" t="str">
        <f>IF(AO55="","",VLOOKUP(AO55,'シフト記号表（勤務時間帯）'!$C$6:$U$35,19,FALSE))</f>
        <v/>
      </c>
      <c r="AP57" s="140" t="str">
        <f>IF(AP55="","",VLOOKUP(AP55,'シフト記号表（勤務時間帯）'!$C$6:$U$35,19,FALSE))</f>
        <v/>
      </c>
      <c r="AQ57" s="140" t="str">
        <f>IF(AQ55="","",VLOOKUP(AQ55,'シフト記号表（勤務時間帯）'!$C$6:$U$35,19,FALSE))</f>
        <v/>
      </c>
      <c r="AR57" s="140" t="str">
        <f>IF(AR55="","",VLOOKUP(AR55,'シフト記号表（勤務時間帯）'!$C$6:$U$35,19,FALSE))</f>
        <v/>
      </c>
      <c r="AS57" s="140" t="str">
        <f>IF(AS55="","",VLOOKUP(AS55,'シフト記号表（勤務時間帯）'!$C$6:$U$35,19,FALSE))</f>
        <v/>
      </c>
      <c r="AT57" s="141" t="str">
        <f>IF(AT55="","",VLOOKUP(AT55,'シフト記号表（勤務時間帯）'!$C$6:$U$35,19,FALSE))</f>
        <v/>
      </c>
      <c r="AU57" s="139" t="str">
        <f>IF(AU55="","",VLOOKUP(AU55,'シフト記号表（勤務時間帯）'!$C$6:$U$35,19,FALSE))</f>
        <v/>
      </c>
      <c r="AV57" s="140" t="str">
        <f>IF(AV55="","",VLOOKUP(AV55,'シフト記号表（勤務時間帯）'!$C$6:$U$35,19,FALSE))</f>
        <v/>
      </c>
      <c r="AW57" s="140" t="str">
        <f>IF(AW55="","",VLOOKUP(AW55,'シフト記号表（勤務時間帯）'!$C$6:$U$35,19,FALSE))</f>
        <v/>
      </c>
      <c r="AX57" s="1182">
        <f>IF($BB$3="４週",SUM(S57:AT57),IF($BB$3="暦月",SUM(S57:AW57),""))</f>
        <v>0</v>
      </c>
      <c r="AY57" s="1183"/>
      <c r="AZ57" s="1184">
        <f>IF($BB$3="４週",AX57/4,IF($BB$3="暦月",'通所介護（1枚版）'!AX57/('通所介護（1枚版）'!$BB$8/7),""))</f>
        <v>0</v>
      </c>
      <c r="BA57" s="1185"/>
      <c r="BB57" s="1228"/>
      <c r="BC57" s="1132"/>
      <c r="BD57" s="1132"/>
      <c r="BE57" s="1132"/>
      <c r="BF57" s="1133"/>
    </row>
    <row r="58" spans="2:58" ht="20.25" customHeight="1">
      <c r="B58" s="1212">
        <f>B55+1</f>
        <v>13</v>
      </c>
      <c r="C58" s="1214"/>
      <c r="D58" s="1215"/>
      <c r="E58" s="1216"/>
      <c r="F58" s="77"/>
      <c r="G58" s="1118"/>
      <c r="H58" s="1121"/>
      <c r="I58" s="1122"/>
      <c r="J58" s="1122"/>
      <c r="K58" s="1123"/>
      <c r="L58" s="1125"/>
      <c r="M58" s="1126"/>
      <c r="N58" s="1126"/>
      <c r="O58" s="1127"/>
      <c r="P58" s="1134" t="s">
        <v>49</v>
      </c>
      <c r="Q58" s="1135"/>
      <c r="R58" s="1136"/>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1163"/>
      <c r="AY58" s="1164"/>
      <c r="AZ58" s="1165"/>
      <c r="BA58" s="1166"/>
      <c r="BB58" s="1167"/>
      <c r="BC58" s="1126"/>
      <c r="BD58" s="1126"/>
      <c r="BE58" s="1126"/>
      <c r="BF58" s="1127"/>
    </row>
    <row r="59" spans="2:58" ht="20.25" customHeight="1">
      <c r="B59" s="1212"/>
      <c r="C59" s="1217"/>
      <c r="D59" s="1218"/>
      <c r="E59" s="1219"/>
      <c r="F59" s="75"/>
      <c r="G59" s="1119"/>
      <c r="H59" s="1124"/>
      <c r="I59" s="1122"/>
      <c r="J59" s="1122"/>
      <c r="K59" s="1123"/>
      <c r="L59" s="1128"/>
      <c r="M59" s="1129"/>
      <c r="N59" s="1129"/>
      <c r="O59" s="1130"/>
      <c r="P59" s="1172" t="s">
        <v>15</v>
      </c>
      <c r="Q59" s="1173"/>
      <c r="R59" s="1174"/>
      <c r="S59" s="136" t="str">
        <f>IF(S58="","",VLOOKUP(S58,'シフト記号表（勤務時間帯）'!$C$6:$K$35,9,FALSE))</f>
        <v/>
      </c>
      <c r="T59" s="137" t="str">
        <f>IF(T58="","",VLOOKUP(T58,'シフト記号表（勤務時間帯）'!$C$6:$K$35,9,FALSE))</f>
        <v/>
      </c>
      <c r="U59" s="137" t="str">
        <f>IF(U58="","",VLOOKUP(U58,'シフト記号表（勤務時間帯）'!$C$6:$K$35,9,FALSE))</f>
        <v/>
      </c>
      <c r="V59" s="137" t="str">
        <f>IF(V58="","",VLOOKUP(V58,'シフト記号表（勤務時間帯）'!$C$6:$K$35,9,FALSE))</f>
        <v/>
      </c>
      <c r="W59" s="137" t="str">
        <f>IF(W58="","",VLOOKUP(W58,'シフト記号表（勤務時間帯）'!$C$6:$K$35,9,FALSE))</f>
        <v/>
      </c>
      <c r="X59" s="137" t="str">
        <f>IF(X58="","",VLOOKUP(X58,'シフト記号表（勤務時間帯）'!$C$6:$K$35,9,FALSE))</f>
        <v/>
      </c>
      <c r="Y59" s="138" t="str">
        <f>IF(Y58="","",VLOOKUP(Y58,'シフト記号表（勤務時間帯）'!$C$6:$K$35,9,FALSE))</f>
        <v/>
      </c>
      <c r="Z59" s="136" t="str">
        <f>IF(Z58="","",VLOOKUP(Z58,'シフト記号表（勤務時間帯）'!$C$6:$K$35,9,FALSE))</f>
        <v/>
      </c>
      <c r="AA59" s="137" t="str">
        <f>IF(AA58="","",VLOOKUP(AA58,'シフト記号表（勤務時間帯）'!$C$6:$K$35,9,FALSE))</f>
        <v/>
      </c>
      <c r="AB59" s="137" t="str">
        <f>IF(AB58="","",VLOOKUP(AB58,'シフト記号表（勤務時間帯）'!$C$6:$K$35,9,FALSE))</f>
        <v/>
      </c>
      <c r="AC59" s="137" t="str">
        <f>IF(AC58="","",VLOOKUP(AC58,'シフト記号表（勤務時間帯）'!$C$6:$K$35,9,FALSE))</f>
        <v/>
      </c>
      <c r="AD59" s="137" t="str">
        <f>IF(AD58="","",VLOOKUP(AD58,'シフト記号表（勤務時間帯）'!$C$6:$K$35,9,FALSE))</f>
        <v/>
      </c>
      <c r="AE59" s="137" t="str">
        <f>IF(AE58="","",VLOOKUP(AE58,'シフト記号表（勤務時間帯）'!$C$6:$K$35,9,FALSE))</f>
        <v/>
      </c>
      <c r="AF59" s="138" t="str">
        <f>IF(AF58="","",VLOOKUP(AF58,'シフト記号表（勤務時間帯）'!$C$6:$K$35,9,FALSE))</f>
        <v/>
      </c>
      <c r="AG59" s="136" t="str">
        <f>IF(AG58="","",VLOOKUP(AG58,'シフト記号表（勤務時間帯）'!$C$6:$K$35,9,FALSE))</f>
        <v/>
      </c>
      <c r="AH59" s="137" t="str">
        <f>IF(AH58="","",VLOOKUP(AH58,'シフト記号表（勤務時間帯）'!$C$6:$K$35,9,FALSE))</f>
        <v/>
      </c>
      <c r="AI59" s="137" t="str">
        <f>IF(AI58="","",VLOOKUP(AI58,'シフト記号表（勤務時間帯）'!$C$6:$K$35,9,FALSE))</f>
        <v/>
      </c>
      <c r="AJ59" s="137" t="str">
        <f>IF(AJ58="","",VLOOKUP(AJ58,'シフト記号表（勤務時間帯）'!$C$6:$K$35,9,FALSE))</f>
        <v/>
      </c>
      <c r="AK59" s="137" t="str">
        <f>IF(AK58="","",VLOOKUP(AK58,'シフト記号表（勤務時間帯）'!$C$6:$K$35,9,FALSE))</f>
        <v/>
      </c>
      <c r="AL59" s="137" t="str">
        <f>IF(AL58="","",VLOOKUP(AL58,'シフト記号表（勤務時間帯）'!$C$6:$K$35,9,FALSE))</f>
        <v/>
      </c>
      <c r="AM59" s="138" t="str">
        <f>IF(AM58="","",VLOOKUP(AM58,'シフト記号表（勤務時間帯）'!$C$6:$K$35,9,FALSE))</f>
        <v/>
      </c>
      <c r="AN59" s="136" t="str">
        <f>IF(AN58="","",VLOOKUP(AN58,'シフト記号表（勤務時間帯）'!$C$6:$K$35,9,FALSE))</f>
        <v/>
      </c>
      <c r="AO59" s="137" t="str">
        <f>IF(AO58="","",VLOOKUP(AO58,'シフト記号表（勤務時間帯）'!$C$6:$K$35,9,FALSE))</f>
        <v/>
      </c>
      <c r="AP59" s="137" t="str">
        <f>IF(AP58="","",VLOOKUP(AP58,'シフト記号表（勤務時間帯）'!$C$6:$K$35,9,FALSE))</f>
        <v/>
      </c>
      <c r="AQ59" s="137" t="str">
        <f>IF(AQ58="","",VLOOKUP(AQ58,'シフト記号表（勤務時間帯）'!$C$6:$K$35,9,FALSE))</f>
        <v/>
      </c>
      <c r="AR59" s="137" t="str">
        <f>IF(AR58="","",VLOOKUP(AR58,'シフト記号表（勤務時間帯）'!$C$6:$K$35,9,FALSE))</f>
        <v/>
      </c>
      <c r="AS59" s="137" t="str">
        <f>IF(AS58="","",VLOOKUP(AS58,'シフト記号表（勤務時間帯）'!$C$6:$K$35,9,FALSE))</f>
        <v/>
      </c>
      <c r="AT59" s="138" t="str">
        <f>IF(AT58="","",VLOOKUP(AT58,'シフト記号表（勤務時間帯）'!$C$6:$K$35,9,FALSE))</f>
        <v/>
      </c>
      <c r="AU59" s="136" t="str">
        <f>IF(AU58="","",VLOOKUP(AU58,'シフト記号表（勤務時間帯）'!$C$6:$K$35,9,FALSE))</f>
        <v/>
      </c>
      <c r="AV59" s="137" t="str">
        <f>IF(AV58="","",VLOOKUP(AV58,'シフト記号表（勤務時間帯）'!$C$6:$K$35,9,FALSE))</f>
        <v/>
      </c>
      <c r="AW59" s="137" t="str">
        <f>IF(AW58="","",VLOOKUP(AW58,'シフト記号表（勤務時間帯）'!$C$6:$K$35,9,FALSE))</f>
        <v/>
      </c>
      <c r="AX59" s="1175">
        <f>IF($BB$3="４週",SUM(S59:AT59),IF($BB$3="暦月",SUM(S59:AW59),""))</f>
        <v>0</v>
      </c>
      <c r="AY59" s="1176"/>
      <c r="AZ59" s="1177">
        <f>IF($BB$3="４週",AX59/4,IF($BB$3="暦月",'通所介護（1枚版）'!AX59/('通所介護（1枚版）'!$BB$8/7),""))</f>
        <v>0</v>
      </c>
      <c r="BA59" s="1178"/>
      <c r="BB59" s="1168"/>
      <c r="BC59" s="1129"/>
      <c r="BD59" s="1129"/>
      <c r="BE59" s="1129"/>
      <c r="BF59" s="1130"/>
    </row>
    <row r="60" spans="2:58" ht="20.25" customHeight="1" thickBot="1">
      <c r="B60" s="1213"/>
      <c r="C60" s="1220"/>
      <c r="D60" s="1221"/>
      <c r="E60" s="1222"/>
      <c r="F60" s="78">
        <f>C58</f>
        <v>0</v>
      </c>
      <c r="G60" s="1223"/>
      <c r="H60" s="1224"/>
      <c r="I60" s="1225"/>
      <c r="J60" s="1225"/>
      <c r="K60" s="1226"/>
      <c r="L60" s="1227"/>
      <c r="M60" s="1170"/>
      <c r="N60" s="1170"/>
      <c r="O60" s="1171"/>
      <c r="P60" s="1179" t="s">
        <v>50</v>
      </c>
      <c r="Q60" s="1180"/>
      <c r="R60" s="1181"/>
      <c r="S60" s="139" t="str">
        <f>IF(S58="","",VLOOKUP(S58,'シフト記号表（勤務時間帯）'!$C$6:$U$35,19,FALSE))</f>
        <v/>
      </c>
      <c r="T60" s="140" t="str">
        <f>IF(T58="","",VLOOKUP(T58,'シフト記号表（勤務時間帯）'!$C$6:$U$35,19,FALSE))</f>
        <v/>
      </c>
      <c r="U60" s="140" t="str">
        <f>IF(U58="","",VLOOKUP(U58,'シフト記号表（勤務時間帯）'!$C$6:$U$35,19,FALSE))</f>
        <v/>
      </c>
      <c r="V60" s="140" t="str">
        <f>IF(V58="","",VLOOKUP(V58,'シフト記号表（勤務時間帯）'!$C$6:$U$35,19,FALSE))</f>
        <v/>
      </c>
      <c r="W60" s="140" t="str">
        <f>IF(W58="","",VLOOKUP(W58,'シフト記号表（勤務時間帯）'!$C$6:$U$35,19,FALSE))</f>
        <v/>
      </c>
      <c r="X60" s="140" t="str">
        <f>IF(X58="","",VLOOKUP(X58,'シフト記号表（勤務時間帯）'!$C$6:$U$35,19,FALSE))</f>
        <v/>
      </c>
      <c r="Y60" s="141" t="str">
        <f>IF(Y58="","",VLOOKUP(Y58,'シフト記号表（勤務時間帯）'!$C$6:$U$35,19,FALSE))</f>
        <v/>
      </c>
      <c r="Z60" s="139" t="str">
        <f>IF(Z58="","",VLOOKUP(Z58,'シフト記号表（勤務時間帯）'!$C$6:$U$35,19,FALSE))</f>
        <v/>
      </c>
      <c r="AA60" s="140" t="str">
        <f>IF(AA58="","",VLOOKUP(AA58,'シフト記号表（勤務時間帯）'!$C$6:$U$35,19,FALSE))</f>
        <v/>
      </c>
      <c r="AB60" s="140" t="str">
        <f>IF(AB58="","",VLOOKUP(AB58,'シフト記号表（勤務時間帯）'!$C$6:$U$35,19,FALSE))</f>
        <v/>
      </c>
      <c r="AC60" s="140" t="str">
        <f>IF(AC58="","",VLOOKUP(AC58,'シフト記号表（勤務時間帯）'!$C$6:$U$35,19,FALSE))</f>
        <v/>
      </c>
      <c r="AD60" s="140" t="str">
        <f>IF(AD58="","",VLOOKUP(AD58,'シフト記号表（勤務時間帯）'!$C$6:$U$35,19,FALSE))</f>
        <v/>
      </c>
      <c r="AE60" s="140" t="str">
        <f>IF(AE58="","",VLOOKUP(AE58,'シフト記号表（勤務時間帯）'!$C$6:$U$35,19,FALSE))</f>
        <v/>
      </c>
      <c r="AF60" s="141" t="str">
        <f>IF(AF58="","",VLOOKUP(AF58,'シフト記号表（勤務時間帯）'!$C$6:$U$35,19,FALSE))</f>
        <v/>
      </c>
      <c r="AG60" s="139" t="str">
        <f>IF(AG58="","",VLOOKUP(AG58,'シフト記号表（勤務時間帯）'!$C$6:$U$35,19,FALSE))</f>
        <v/>
      </c>
      <c r="AH60" s="140" t="str">
        <f>IF(AH58="","",VLOOKUP(AH58,'シフト記号表（勤務時間帯）'!$C$6:$U$35,19,FALSE))</f>
        <v/>
      </c>
      <c r="AI60" s="140" t="str">
        <f>IF(AI58="","",VLOOKUP(AI58,'シフト記号表（勤務時間帯）'!$C$6:$U$35,19,FALSE))</f>
        <v/>
      </c>
      <c r="AJ60" s="140" t="str">
        <f>IF(AJ58="","",VLOOKUP(AJ58,'シフト記号表（勤務時間帯）'!$C$6:$U$35,19,FALSE))</f>
        <v/>
      </c>
      <c r="AK60" s="140" t="str">
        <f>IF(AK58="","",VLOOKUP(AK58,'シフト記号表（勤務時間帯）'!$C$6:$U$35,19,FALSE))</f>
        <v/>
      </c>
      <c r="AL60" s="140" t="str">
        <f>IF(AL58="","",VLOOKUP(AL58,'シフト記号表（勤務時間帯）'!$C$6:$U$35,19,FALSE))</f>
        <v/>
      </c>
      <c r="AM60" s="141" t="str">
        <f>IF(AM58="","",VLOOKUP(AM58,'シフト記号表（勤務時間帯）'!$C$6:$U$35,19,FALSE))</f>
        <v/>
      </c>
      <c r="AN60" s="139" t="str">
        <f>IF(AN58="","",VLOOKUP(AN58,'シフト記号表（勤務時間帯）'!$C$6:$U$35,19,FALSE))</f>
        <v/>
      </c>
      <c r="AO60" s="140" t="str">
        <f>IF(AO58="","",VLOOKUP(AO58,'シフト記号表（勤務時間帯）'!$C$6:$U$35,19,FALSE))</f>
        <v/>
      </c>
      <c r="AP60" s="140" t="str">
        <f>IF(AP58="","",VLOOKUP(AP58,'シフト記号表（勤務時間帯）'!$C$6:$U$35,19,FALSE))</f>
        <v/>
      </c>
      <c r="AQ60" s="140" t="str">
        <f>IF(AQ58="","",VLOOKUP(AQ58,'シフト記号表（勤務時間帯）'!$C$6:$U$35,19,FALSE))</f>
        <v/>
      </c>
      <c r="AR60" s="140" t="str">
        <f>IF(AR58="","",VLOOKUP(AR58,'シフト記号表（勤務時間帯）'!$C$6:$U$35,19,FALSE))</f>
        <v/>
      </c>
      <c r="AS60" s="140" t="str">
        <f>IF(AS58="","",VLOOKUP(AS58,'シフト記号表（勤務時間帯）'!$C$6:$U$35,19,FALSE))</f>
        <v/>
      </c>
      <c r="AT60" s="141" t="str">
        <f>IF(AT58="","",VLOOKUP(AT58,'シフト記号表（勤務時間帯）'!$C$6:$U$35,19,FALSE))</f>
        <v/>
      </c>
      <c r="AU60" s="139" t="str">
        <f>IF(AU58="","",VLOOKUP(AU58,'シフト記号表（勤務時間帯）'!$C$6:$U$35,19,FALSE))</f>
        <v/>
      </c>
      <c r="AV60" s="140" t="str">
        <f>IF(AV58="","",VLOOKUP(AV58,'シフト記号表（勤務時間帯）'!$C$6:$U$35,19,FALSE))</f>
        <v/>
      </c>
      <c r="AW60" s="140" t="str">
        <f>IF(AW58="","",VLOOKUP(AW58,'シフト記号表（勤務時間帯）'!$C$6:$U$35,19,FALSE))</f>
        <v/>
      </c>
      <c r="AX60" s="1182">
        <f>IF($BB$3="４週",SUM(S60:AT60),IF($BB$3="暦月",SUM(S60:AW60),""))</f>
        <v>0</v>
      </c>
      <c r="AY60" s="1183"/>
      <c r="AZ60" s="1184">
        <f>IF($BB$3="４週",AX60/4,IF($BB$3="暦月",'通所介護（1枚版）'!AX60/('通所介護（1枚版）'!$BB$8/7),""))</f>
        <v>0</v>
      </c>
      <c r="BA60" s="1185"/>
      <c r="BB60" s="1169"/>
      <c r="BC60" s="1170"/>
      <c r="BD60" s="1170"/>
      <c r="BE60" s="1170"/>
      <c r="BF60" s="1171"/>
    </row>
    <row r="61" spans="2:58" s="23" customFormat="1" ht="6" customHeight="1" thickBot="1">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49999999999999" customHeight="1">
      <c r="B62" s="41"/>
      <c r="C62" s="19"/>
      <c r="D62" s="19"/>
      <c r="E62" s="19"/>
      <c r="F62" s="19"/>
      <c r="G62" s="1114" t="s">
        <v>193</v>
      </c>
      <c r="H62" s="1114"/>
      <c r="I62" s="1114"/>
      <c r="J62" s="1114"/>
      <c r="K62" s="1114"/>
      <c r="L62" s="1114"/>
      <c r="M62" s="1114"/>
      <c r="N62" s="1114"/>
      <c r="O62" s="1114"/>
      <c r="P62" s="1114"/>
      <c r="Q62" s="1114"/>
      <c r="R62" s="1115"/>
      <c r="S62" s="142" t="str">
        <f>IF(SUMIF($F$22:$F$60, "生活相談員", S22:S60)=0,"",SUMIF($F$22:$F$60,"生活相談員",S22:S60))</f>
        <v/>
      </c>
      <c r="T62" s="143" t="str">
        <f t="shared" ref="T62:AW62" si="1">IF(SUMIF($F$22:$F$60, "生活相談員", T22:T60)=0,"",SUMIF($F$22:$F$60,"生活相談員",T22:T60))</f>
        <v/>
      </c>
      <c r="U62" s="143" t="str">
        <f t="shared" si="1"/>
        <v/>
      </c>
      <c r="V62" s="143" t="str">
        <f t="shared" si="1"/>
        <v/>
      </c>
      <c r="W62" s="143" t="str">
        <f t="shared" si="1"/>
        <v/>
      </c>
      <c r="X62" s="143" t="str">
        <f t="shared" si="1"/>
        <v/>
      </c>
      <c r="Y62" s="144" t="str">
        <f t="shared" si="1"/>
        <v/>
      </c>
      <c r="Z62" s="142" t="str">
        <f t="shared" si="1"/>
        <v/>
      </c>
      <c r="AA62" s="143" t="str">
        <f t="shared" si="1"/>
        <v/>
      </c>
      <c r="AB62" s="143" t="str">
        <f t="shared" si="1"/>
        <v/>
      </c>
      <c r="AC62" s="143" t="str">
        <f t="shared" si="1"/>
        <v/>
      </c>
      <c r="AD62" s="143" t="str">
        <f t="shared" si="1"/>
        <v/>
      </c>
      <c r="AE62" s="143" t="str">
        <f t="shared" si="1"/>
        <v/>
      </c>
      <c r="AF62" s="144" t="str">
        <f t="shared" si="1"/>
        <v/>
      </c>
      <c r="AG62" s="142" t="str">
        <f t="shared" si="1"/>
        <v/>
      </c>
      <c r="AH62" s="143" t="str">
        <f t="shared" si="1"/>
        <v/>
      </c>
      <c r="AI62" s="143" t="str">
        <f t="shared" si="1"/>
        <v/>
      </c>
      <c r="AJ62" s="143" t="str">
        <f t="shared" si="1"/>
        <v/>
      </c>
      <c r="AK62" s="143" t="str">
        <f t="shared" si="1"/>
        <v/>
      </c>
      <c r="AL62" s="143" t="str">
        <f t="shared" si="1"/>
        <v/>
      </c>
      <c r="AM62" s="144" t="str">
        <f t="shared" si="1"/>
        <v/>
      </c>
      <c r="AN62" s="142" t="str">
        <f t="shared" si="1"/>
        <v/>
      </c>
      <c r="AO62" s="143" t="str">
        <f t="shared" si="1"/>
        <v/>
      </c>
      <c r="AP62" s="143" t="str">
        <f t="shared" si="1"/>
        <v/>
      </c>
      <c r="AQ62" s="143" t="str">
        <f t="shared" si="1"/>
        <v/>
      </c>
      <c r="AR62" s="143" t="str">
        <f t="shared" si="1"/>
        <v/>
      </c>
      <c r="AS62" s="143" t="str">
        <f t="shared" si="1"/>
        <v/>
      </c>
      <c r="AT62" s="144" t="str">
        <f t="shared" si="1"/>
        <v/>
      </c>
      <c r="AU62" s="142" t="str">
        <f t="shared" si="1"/>
        <v/>
      </c>
      <c r="AV62" s="143" t="str">
        <f t="shared" si="1"/>
        <v/>
      </c>
      <c r="AW62" s="144" t="str">
        <f t="shared" si="1"/>
        <v/>
      </c>
      <c r="AX62" s="1116" t="str">
        <f>IF(SUMIF($F$22:$F$60, "生活相談員", AX22:AY60)=0,"",SUMIF($F$22:$F$60,"生活相談員",AX22:AY60))</f>
        <v/>
      </c>
      <c r="AY62" s="1117"/>
      <c r="AZ62" s="1137" t="str">
        <f>IF(AX62="","",IF($BB$3="４週",AX62/4,IF($BB$3="暦月",AX62/('通所介護（1枚版）'!$BB$8/7),"")))</f>
        <v/>
      </c>
      <c r="BA62" s="1138"/>
      <c r="BB62" s="1139"/>
      <c r="BC62" s="1140"/>
      <c r="BD62" s="1140"/>
      <c r="BE62" s="1140"/>
      <c r="BF62" s="1141"/>
    </row>
    <row r="63" spans="2:58" ht="20.25" customHeight="1">
      <c r="B63" s="42"/>
      <c r="C63" s="20"/>
      <c r="D63" s="20"/>
      <c r="E63" s="20"/>
      <c r="F63" s="20"/>
      <c r="G63" s="1148" t="s">
        <v>194</v>
      </c>
      <c r="H63" s="1148"/>
      <c r="I63" s="1148"/>
      <c r="J63" s="1148"/>
      <c r="K63" s="1148"/>
      <c r="L63" s="1148"/>
      <c r="M63" s="1148"/>
      <c r="N63" s="1148"/>
      <c r="O63" s="1148"/>
      <c r="P63" s="1148"/>
      <c r="Q63" s="1148"/>
      <c r="R63" s="1149"/>
      <c r="S63" s="145" t="str">
        <f t="shared" ref="S63:AW63" si="2">IF(SUMIF($F$22:$F$60, "介護職員", S22:S60)=0,"",SUMIF($F$22:$F$60, "介護職員", S22:S60))</f>
        <v/>
      </c>
      <c r="T63" s="146" t="str">
        <f t="shared" si="2"/>
        <v/>
      </c>
      <c r="U63" s="146" t="str">
        <f t="shared" si="2"/>
        <v/>
      </c>
      <c r="V63" s="146" t="str">
        <f t="shared" si="2"/>
        <v/>
      </c>
      <c r="W63" s="146" t="str">
        <f t="shared" si="2"/>
        <v/>
      </c>
      <c r="X63" s="146" t="str">
        <f t="shared" si="2"/>
        <v/>
      </c>
      <c r="Y63" s="147" t="str">
        <f t="shared" si="2"/>
        <v/>
      </c>
      <c r="Z63" s="145" t="str">
        <f t="shared" si="2"/>
        <v/>
      </c>
      <c r="AA63" s="146" t="str">
        <f t="shared" si="2"/>
        <v/>
      </c>
      <c r="AB63" s="146" t="str">
        <f t="shared" si="2"/>
        <v/>
      </c>
      <c r="AC63" s="146" t="str">
        <f t="shared" si="2"/>
        <v/>
      </c>
      <c r="AD63" s="146" t="str">
        <f t="shared" si="2"/>
        <v/>
      </c>
      <c r="AE63" s="146" t="str">
        <f t="shared" si="2"/>
        <v/>
      </c>
      <c r="AF63" s="147" t="str">
        <f t="shared" si="2"/>
        <v/>
      </c>
      <c r="AG63" s="145" t="str">
        <f t="shared" si="2"/>
        <v/>
      </c>
      <c r="AH63" s="146" t="str">
        <f t="shared" si="2"/>
        <v/>
      </c>
      <c r="AI63" s="146" t="str">
        <f t="shared" si="2"/>
        <v/>
      </c>
      <c r="AJ63" s="146" t="str">
        <f t="shared" si="2"/>
        <v/>
      </c>
      <c r="AK63" s="146" t="str">
        <f t="shared" si="2"/>
        <v/>
      </c>
      <c r="AL63" s="146" t="str">
        <f t="shared" si="2"/>
        <v/>
      </c>
      <c r="AM63" s="147" t="str">
        <f t="shared" si="2"/>
        <v/>
      </c>
      <c r="AN63" s="145" t="str">
        <f t="shared" si="2"/>
        <v/>
      </c>
      <c r="AO63" s="146" t="str">
        <f t="shared" si="2"/>
        <v/>
      </c>
      <c r="AP63" s="146" t="str">
        <f t="shared" si="2"/>
        <v/>
      </c>
      <c r="AQ63" s="146" t="str">
        <f t="shared" si="2"/>
        <v/>
      </c>
      <c r="AR63" s="146" t="str">
        <f t="shared" si="2"/>
        <v/>
      </c>
      <c r="AS63" s="146" t="str">
        <f t="shared" si="2"/>
        <v/>
      </c>
      <c r="AT63" s="147" t="str">
        <f t="shared" si="2"/>
        <v/>
      </c>
      <c r="AU63" s="145" t="str">
        <f t="shared" si="2"/>
        <v/>
      </c>
      <c r="AV63" s="146" t="str">
        <f t="shared" si="2"/>
        <v/>
      </c>
      <c r="AW63" s="147" t="str">
        <f t="shared" si="2"/>
        <v/>
      </c>
      <c r="AX63" s="1150" t="str">
        <f>IF(SUMIF($F$22:$F$60, "介護職員", AX22:AX60)=0,"",SUMIF($F$22:$F$60, "介護職員", AX22:AX60))</f>
        <v/>
      </c>
      <c r="AY63" s="1151"/>
      <c r="AZ63" s="1152" t="str">
        <f>IF(AX63="","",IF($BB$3="４週",AX63/4,IF($BB$3="暦月",AX63/('通所介護（1枚版）'!$BB$8/7),"")))</f>
        <v/>
      </c>
      <c r="BA63" s="1153"/>
      <c r="BB63" s="1142"/>
      <c r="BC63" s="1143"/>
      <c r="BD63" s="1143"/>
      <c r="BE63" s="1143"/>
      <c r="BF63" s="1144"/>
    </row>
    <row r="64" spans="2:58" ht="20.25" customHeight="1">
      <c r="B64" s="42"/>
      <c r="C64" s="20"/>
      <c r="D64" s="20"/>
      <c r="E64" s="20"/>
      <c r="F64" s="20"/>
      <c r="G64" s="1148" t="s">
        <v>195</v>
      </c>
      <c r="H64" s="1148"/>
      <c r="I64" s="1148"/>
      <c r="J64" s="1148"/>
      <c r="K64" s="1148"/>
      <c r="L64" s="1148"/>
      <c r="M64" s="1148"/>
      <c r="N64" s="1148"/>
      <c r="O64" s="1148"/>
      <c r="P64" s="1148"/>
      <c r="Q64" s="1148"/>
      <c r="R64" s="1149"/>
      <c r="S64" s="148"/>
      <c r="T64" s="149"/>
      <c r="U64" s="149"/>
      <c r="V64" s="149"/>
      <c r="W64" s="149"/>
      <c r="X64" s="149"/>
      <c r="Y64" s="150"/>
      <c r="Z64" s="148"/>
      <c r="AA64" s="149"/>
      <c r="AB64" s="149"/>
      <c r="AC64" s="149"/>
      <c r="AD64" s="149"/>
      <c r="AE64" s="149"/>
      <c r="AF64" s="150"/>
      <c r="AG64" s="148"/>
      <c r="AH64" s="149"/>
      <c r="AI64" s="149"/>
      <c r="AJ64" s="149"/>
      <c r="AK64" s="149"/>
      <c r="AL64" s="149"/>
      <c r="AM64" s="150"/>
      <c r="AN64" s="148"/>
      <c r="AO64" s="149"/>
      <c r="AP64" s="149"/>
      <c r="AQ64" s="149"/>
      <c r="AR64" s="149"/>
      <c r="AS64" s="149"/>
      <c r="AT64" s="150"/>
      <c r="AU64" s="148"/>
      <c r="AV64" s="149"/>
      <c r="AW64" s="150"/>
      <c r="AX64" s="1154"/>
      <c r="AY64" s="1155"/>
      <c r="AZ64" s="1155"/>
      <c r="BA64" s="1156"/>
      <c r="BB64" s="1142"/>
      <c r="BC64" s="1143"/>
      <c r="BD64" s="1143"/>
      <c r="BE64" s="1143"/>
      <c r="BF64" s="1144"/>
    </row>
    <row r="65" spans="2:73" ht="20.25" customHeight="1">
      <c r="B65" s="42"/>
      <c r="C65" s="20"/>
      <c r="D65" s="20"/>
      <c r="E65" s="20"/>
      <c r="F65" s="20"/>
      <c r="G65" s="1148" t="s">
        <v>197</v>
      </c>
      <c r="H65" s="1148"/>
      <c r="I65" s="1148"/>
      <c r="J65" s="1148"/>
      <c r="K65" s="1148"/>
      <c r="L65" s="1148"/>
      <c r="M65" s="1148"/>
      <c r="N65" s="1148"/>
      <c r="O65" s="1148"/>
      <c r="P65" s="1148"/>
      <c r="Q65" s="1148"/>
      <c r="R65" s="1149"/>
      <c r="S65" s="148"/>
      <c r="T65" s="149"/>
      <c r="U65" s="149"/>
      <c r="V65" s="149"/>
      <c r="W65" s="149"/>
      <c r="X65" s="149"/>
      <c r="Y65" s="150"/>
      <c r="Z65" s="148"/>
      <c r="AA65" s="149"/>
      <c r="AB65" s="149"/>
      <c r="AC65" s="149"/>
      <c r="AD65" s="149"/>
      <c r="AE65" s="149"/>
      <c r="AF65" s="150"/>
      <c r="AG65" s="148"/>
      <c r="AH65" s="149"/>
      <c r="AI65" s="149"/>
      <c r="AJ65" s="149"/>
      <c r="AK65" s="149"/>
      <c r="AL65" s="149"/>
      <c r="AM65" s="150"/>
      <c r="AN65" s="148"/>
      <c r="AO65" s="149"/>
      <c r="AP65" s="149"/>
      <c r="AQ65" s="149"/>
      <c r="AR65" s="149"/>
      <c r="AS65" s="149"/>
      <c r="AT65" s="150"/>
      <c r="AU65" s="148"/>
      <c r="AV65" s="149"/>
      <c r="AW65" s="150"/>
      <c r="AX65" s="1157"/>
      <c r="AY65" s="1158"/>
      <c r="AZ65" s="1158"/>
      <c r="BA65" s="1159"/>
      <c r="BB65" s="1142"/>
      <c r="BC65" s="1143"/>
      <c r="BD65" s="1143"/>
      <c r="BE65" s="1143"/>
      <c r="BF65" s="1144"/>
    </row>
    <row r="66" spans="2:73" ht="20.25" customHeight="1" thickBot="1">
      <c r="B66" s="43"/>
      <c r="C66" s="92"/>
      <c r="D66" s="92"/>
      <c r="E66" s="92"/>
      <c r="F66" s="92"/>
      <c r="G66" s="1186" t="s">
        <v>198</v>
      </c>
      <c r="H66" s="1186"/>
      <c r="I66" s="1186"/>
      <c r="J66" s="1186"/>
      <c r="K66" s="1186"/>
      <c r="L66" s="1186"/>
      <c r="M66" s="1186"/>
      <c r="N66" s="1186"/>
      <c r="O66" s="1186"/>
      <c r="P66" s="1186"/>
      <c r="Q66" s="1186"/>
      <c r="R66" s="1187"/>
      <c r="S66" s="151" t="str">
        <f>IF(S65&lt;&gt;"",IF(S64&gt;15,((S64-15)/5+1)*S65,S65),"")</f>
        <v/>
      </c>
      <c r="T66" s="152" t="str">
        <f t="shared" ref="T66:AW66" si="3">IF(T65&lt;&gt;"",IF(T64&gt;15,((T64-15)/5+1)*T65,T65),"")</f>
        <v/>
      </c>
      <c r="U66" s="152" t="str">
        <f t="shared" si="3"/>
        <v/>
      </c>
      <c r="V66" s="152" t="str">
        <f t="shared" si="3"/>
        <v/>
      </c>
      <c r="W66" s="152" t="str">
        <f t="shared" si="3"/>
        <v/>
      </c>
      <c r="X66" s="152" t="str">
        <f t="shared" si="3"/>
        <v/>
      </c>
      <c r="Y66" s="153" t="str">
        <f t="shared" si="3"/>
        <v/>
      </c>
      <c r="Z66" s="151" t="str">
        <f t="shared" si="3"/>
        <v/>
      </c>
      <c r="AA66" s="152" t="str">
        <f t="shared" si="3"/>
        <v/>
      </c>
      <c r="AB66" s="152" t="str">
        <f t="shared" si="3"/>
        <v/>
      </c>
      <c r="AC66" s="152" t="str">
        <f t="shared" si="3"/>
        <v/>
      </c>
      <c r="AD66" s="152" t="str">
        <f t="shared" si="3"/>
        <v/>
      </c>
      <c r="AE66" s="152" t="str">
        <f t="shared" si="3"/>
        <v/>
      </c>
      <c r="AF66" s="153" t="str">
        <f t="shared" si="3"/>
        <v/>
      </c>
      <c r="AG66" s="151" t="str">
        <f t="shared" si="3"/>
        <v/>
      </c>
      <c r="AH66" s="152" t="str">
        <f t="shared" si="3"/>
        <v/>
      </c>
      <c r="AI66" s="152" t="str">
        <f t="shared" si="3"/>
        <v/>
      </c>
      <c r="AJ66" s="152" t="str">
        <f t="shared" si="3"/>
        <v/>
      </c>
      <c r="AK66" s="152" t="str">
        <f t="shared" si="3"/>
        <v/>
      </c>
      <c r="AL66" s="152" t="str">
        <f t="shared" si="3"/>
        <v/>
      </c>
      <c r="AM66" s="153" t="str">
        <f t="shared" si="3"/>
        <v/>
      </c>
      <c r="AN66" s="151" t="str">
        <f t="shared" si="3"/>
        <v/>
      </c>
      <c r="AO66" s="152" t="str">
        <f t="shared" si="3"/>
        <v/>
      </c>
      <c r="AP66" s="152" t="str">
        <f t="shared" si="3"/>
        <v/>
      </c>
      <c r="AQ66" s="152" t="str">
        <f t="shared" si="3"/>
        <v/>
      </c>
      <c r="AR66" s="152" t="str">
        <f t="shared" si="3"/>
        <v/>
      </c>
      <c r="AS66" s="152" t="str">
        <f t="shared" si="3"/>
        <v/>
      </c>
      <c r="AT66" s="153" t="str">
        <f t="shared" si="3"/>
        <v/>
      </c>
      <c r="AU66" s="145" t="str">
        <f t="shared" si="3"/>
        <v/>
      </c>
      <c r="AV66" s="146" t="str">
        <f t="shared" si="3"/>
        <v/>
      </c>
      <c r="AW66" s="147" t="str">
        <f t="shared" si="3"/>
        <v/>
      </c>
      <c r="AX66" s="1157"/>
      <c r="AY66" s="1158"/>
      <c r="AZ66" s="1158"/>
      <c r="BA66" s="1159"/>
      <c r="BB66" s="1142"/>
      <c r="BC66" s="1143"/>
      <c r="BD66" s="1143"/>
      <c r="BE66" s="1143"/>
      <c r="BF66" s="1144"/>
    </row>
    <row r="67" spans="2:73" ht="18.75" customHeight="1">
      <c r="B67" s="1188" t="s">
        <v>199</v>
      </c>
      <c r="C67" s="1189"/>
      <c r="D67" s="1189"/>
      <c r="E67" s="1189"/>
      <c r="F67" s="1189"/>
      <c r="G67" s="1189"/>
      <c r="H67" s="1189"/>
      <c r="I67" s="1189"/>
      <c r="J67" s="1189"/>
      <c r="K67" s="1190"/>
      <c r="L67" s="1194" t="s">
        <v>60</v>
      </c>
      <c r="M67" s="1194"/>
      <c r="N67" s="1194"/>
      <c r="O67" s="1194"/>
      <c r="P67" s="1194"/>
      <c r="Q67" s="1194"/>
      <c r="R67" s="1195"/>
      <c r="S67" s="154" t="str">
        <f>IF($L67="","",IF(COUNTIFS($F$22:$F$60,$L67,S$22:S$60,"&gt;0")=0,"",COUNTIFS($F$22:$F$60,$L67,S$22:S$60,"&gt;0")))</f>
        <v/>
      </c>
      <c r="T67" s="155" t="str">
        <f t="shared" ref="T67:AW71" si="4">IF($L67="","",IF(COUNTIFS($F$22:$F$60,$L67,T$22:T$60,"&gt;0")=0,"",COUNTIFS($F$22:$F$60,$L67,T$22:T$60,"&gt;0")))</f>
        <v/>
      </c>
      <c r="U67" s="155" t="str">
        <f t="shared" si="4"/>
        <v/>
      </c>
      <c r="V67" s="155" t="str">
        <f t="shared" si="4"/>
        <v/>
      </c>
      <c r="W67" s="155" t="str">
        <f t="shared" si="4"/>
        <v/>
      </c>
      <c r="X67" s="155" t="str">
        <f t="shared" si="4"/>
        <v/>
      </c>
      <c r="Y67" s="156" t="str">
        <f t="shared" si="4"/>
        <v/>
      </c>
      <c r="Z67" s="157" t="str">
        <f t="shared" si="4"/>
        <v/>
      </c>
      <c r="AA67" s="155" t="str">
        <f t="shared" si="4"/>
        <v/>
      </c>
      <c r="AB67" s="155" t="str">
        <f t="shared" si="4"/>
        <v/>
      </c>
      <c r="AC67" s="155" t="str">
        <f t="shared" si="4"/>
        <v/>
      </c>
      <c r="AD67" s="155" t="str">
        <f t="shared" si="4"/>
        <v/>
      </c>
      <c r="AE67" s="155" t="str">
        <f t="shared" si="4"/>
        <v/>
      </c>
      <c r="AF67" s="156" t="str">
        <f t="shared" si="4"/>
        <v/>
      </c>
      <c r="AG67" s="155" t="str">
        <f t="shared" si="4"/>
        <v/>
      </c>
      <c r="AH67" s="155" t="str">
        <f t="shared" si="4"/>
        <v/>
      </c>
      <c r="AI67" s="155" t="str">
        <f t="shared" si="4"/>
        <v/>
      </c>
      <c r="AJ67" s="155" t="str">
        <f t="shared" si="4"/>
        <v/>
      </c>
      <c r="AK67" s="155" t="str">
        <f t="shared" si="4"/>
        <v/>
      </c>
      <c r="AL67" s="155" t="str">
        <f t="shared" si="4"/>
        <v/>
      </c>
      <c r="AM67" s="156" t="str">
        <f t="shared" si="4"/>
        <v/>
      </c>
      <c r="AN67" s="155" t="str">
        <f t="shared" si="4"/>
        <v/>
      </c>
      <c r="AO67" s="155" t="str">
        <f t="shared" si="4"/>
        <v/>
      </c>
      <c r="AP67" s="155" t="str">
        <f t="shared" si="4"/>
        <v/>
      </c>
      <c r="AQ67" s="155" t="str">
        <f t="shared" si="4"/>
        <v/>
      </c>
      <c r="AR67" s="155" t="str">
        <f t="shared" si="4"/>
        <v/>
      </c>
      <c r="AS67" s="155" t="str">
        <f t="shared" si="4"/>
        <v/>
      </c>
      <c r="AT67" s="156" t="str">
        <f t="shared" si="4"/>
        <v/>
      </c>
      <c r="AU67" s="155" t="str">
        <f t="shared" si="4"/>
        <v/>
      </c>
      <c r="AV67" s="155" t="str">
        <f t="shared" si="4"/>
        <v/>
      </c>
      <c r="AW67" s="156" t="str">
        <f t="shared" si="4"/>
        <v/>
      </c>
      <c r="AX67" s="1157"/>
      <c r="AY67" s="1158"/>
      <c r="AZ67" s="1158"/>
      <c r="BA67" s="1159"/>
      <c r="BB67" s="1142"/>
      <c r="BC67" s="1143"/>
      <c r="BD67" s="1143"/>
      <c r="BE67" s="1143"/>
      <c r="BF67" s="1144"/>
    </row>
    <row r="68" spans="2:73" ht="18.75" customHeight="1">
      <c r="B68" s="1188"/>
      <c r="C68" s="1189"/>
      <c r="D68" s="1189"/>
      <c r="E68" s="1189"/>
      <c r="F68" s="1189"/>
      <c r="G68" s="1189"/>
      <c r="H68" s="1189"/>
      <c r="I68" s="1189"/>
      <c r="J68" s="1189"/>
      <c r="K68" s="1190"/>
      <c r="L68" s="1196" t="s">
        <v>5</v>
      </c>
      <c r="M68" s="1196"/>
      <c r="N68" s="1196"/>
      <c r="O68" s="1196"/>
      <c r="P68" s="1196"/>
      <c r="Q68" s="1196"/>
      <c r="R68" s="1197"/>
      <c r="S68" s="145" t="str">
        <f t="shared" ref="S68:AH71" si="5">IF($L68="","",IF(COUNTIFS($F$22:$F$60,$L68,S$22:S$60,"&gt;0")=0,"",COUNTIFS($F$22:$F$60,$L68,S$22:S$60,"&gt;0")))</f>
        <v/>
      </c>
      <c r="T68" s="146" t="str">
        <f>IF($L68="","",IF(COUNTIFS($F$22:$F$60,$L68,T$22:T$60,"&gt;0")=0,"",COUNTIFS($F$22:$F$60,$L68,T$22:T$60,"&gt;0")))</f>
        <v/>
      </c>
      <c r="U68" s="146" t="str">
        <f t="shared" si="5"/>
        <v/>
      </c>
      <c r="V68" s="146" t="str">
        <f t="shared" si="5"/>
        <v/>
      </c>
      <c r="W68" s="146" t="str">
        <f t="shared" si="5"/>
        <v/>
      </c>
      <c r="X68" s="146" t="str">
        <f t="shared" si="5"/>
        <v/>
      </c>
      <c r="Y68" s="147" t="str">
        <f t="shared" si="5"/>
        <v/>
      </c>
      <c r="Z68" s="158" t="str">
        <f t="shared" si="5"/>
        <v/>
      </c>
      <c r="AA68" s="146" t="str">
        <f t="shared" si="5"/>
        <v/>
      </c>
      <c r="AB68" s="146" t="str">
        <f t="shared" si="5"/>
        <v/>
      </c>
      <c r="AC68" s="146" t="str">
        <f t="shared" si="5"/>
        <v/>
      </c>
      <c r="AD68" s="146" t="str">
        <f t="shared" si="5"/>
        <v/>
      </c>
      <c r="AE68" s="146" t="str">
        <f t="shared" si="5"/>
        <v/>
      </c>
      <c r="AF68" s="147" t="str">
        <f t="shared" si="5"/>
        <v/>
      </c>
      <c r="AG68" s="146" t="str">
        <f t="shared" si="5"/>
        <v/>
      </c>
      <c r="AH68" s="146" t="str">
        <f t="shared" si="5"/>
        <v/>
      </c>
      <c r="AI68" s="146" t="str">
        <f t="shared" si="4"/>
        <v/>
      </c>
      <c r="AJ68" s="146" t="str">
        <f t="shared" si="4"/>
        <v/>
      </c>
      <c r="AK68" s="146" t="str">
        <f t="shared" si="4"/>
        <v/>
      </c>
      <c r="AL68" s="146" t="str">
        <f t="shared" si="4"/>
        <v/>
      </c>
      <c r="AM68" s="147" t="str">
        <f t="shared" si="4"/>
        <v/>
      </c>
      <c r="AN68" s="146" t="str">
        <f t="shared" si="4"/>
        <v/>
      </c>
      <c r="AO68" s="146" t="str">
        <f t="shared" si="4"/>
        <v/>
      </c>
      <c r="AP68" s="146" t="str">
        <f t="shared" si="4"/>
        <v/>
      </c>
      <c r="AQ68" s="146" t="str">
        <f t="shared" si="4"/>
        <v/>
      </c>
      <c r="AR68" s="146" t="str">
        <f t="shared" si="4"/>
        <v/>
      </c>
      <c r="AS68" s="146" t="str">
        <f t="shared" si="4"/>
        <v/>
      </c>
      <c r="AT68" s="147" t="str">
        <f t="shared" si="4"/>
        <v/>
      </c>
      <c r="AU68" s="146" t="str">
        <f t="shared" si="4"/>
        <v/>
      </c>
      <c r="AV68" s="146" t="str">
        <f t="shared" si="4"/>
        <v/>
      </c>
      <c r="AW68" s="147" t="str">
        <f t="shared" si="4"/>
        <v/>
      </c>
      <c r="AX68" s="1157"/>
      <c r="AY68" s="1158"/>
      <c r="AZ68" s="1158"/>
      <c r="BA68" s="1159"/>
      <c r="BB68" s="1142"/>
      <c r="BC68" s="1143"/>
      <c r="BD68" s="1143"/>
      <c r="BE68" s="1143"/>
      <c r="BF68" s="1144"/>
    </row>
    <row r="69" spans="2:73" ht="18.75" customHeight="1">
      <c r="B69" s="1188"/>
      <c r="C69" s="1189"/>
      <c r="D69" s="1189"/>
      <c r="E69" s="1189"/>
      <c r="F69" s="1189"/>
      <c r="G69" s="1189"/>
      <c r="H69" s="1189"/>
      <c r="I69" s="1189"/>
      <c r="J69" s="1189"/>
      <c r="K69" s="1190"/>
      <c r="L69" s="1196" t="s">
        <v>61</v>
      </c>
      <c r="M69" s="1196"/>
      <c r="N69" s="1196"/>
      <c r="O69" s="1196"/>
      <c r="P69" s="1196"/>
      <c r="Q69" s="1196"/>
      <c r="R69" s="1197"/>
      <c r="S69" s="145" t="str">
        <f t="shared" si="5"/>
        <v/>
      </c>
      <c r="T69" s="146" t="str">
        <f t="shared" si="4"/>
        <v/>
      </c>
      <c r="U69" s="146" t="str">
        <f t="shared" si="4"/>
        <v/>
      </c>
      <c r="V69" s="146" t="str">
        <f t="shared" si="4"/>
        <v/>
      </c>
      <c r="W69" s="146" t="str">
        <f t="shared" si="4"/>
        <v/>
      </c>
      <c r="X69" s="146" t="str">
        <f>IF($L69="","",IF(COUNTIFS($F$22:$F$60,$L69,X$22:X$60,"&gt;0")=0,"",COUNTIFS($F$22:$F$60,$L69,X$22:X$60,"&gt;0")))</f>
        <v/>
      </c>
      <c r="Y69" s="147" t="str">
        <f t="shared" si="4"/>
        <v/>
      </c>
      <c r="Z69" s="158" t="str">
        <f t="shared" si="4"/>
        <v/>
      </c>
      <c r="AA69" s="146" t="str">
        <f t="shared" si="4"/>
        <v/>
      </c>
      <c r="AB69" s="146" t="str">
        <f t="shared" si="4"/>
        <v/>
      </c>
      <c r="AC69" s="146" t="str">
        <f t="shared" si="4"/>
        <v/>
      </c>
      <c r="AD69" s="146" t="str">
        <f t="shared" si="4"/>
        <v/>
      </c>
      <c r="AE69" s="146" t="str">
        <f t="shared" si="4"/>
        <v/>
      </c>
      <c r="AF69" s="147" t="str">
        <f t="shared" si="4"/>
        <v/>
      </c>
      <c r="AG69" s="146" t="str">
        <f t="shared" si="4"/>
        <v/>
      </c>
      <c r="AH69" s="146" t="str">
        <f t="shared" si="4"/>
        <v/>
      </c>
      <c r="AI69" s="146" t="str">
        <f t="shared" si="4"/>
        <v/>
      </c>
      <c r="AJ69" s="146" t="str">
        <f t="shared" si="4"/>
        <v/>
      </c>
      <c r="AK69" s="146" t="str">
        <f t="shared" si="4"/>
        <v/>
      </c>
      <c r="AL69" s="146" t="str">
        <f t="shared" si="4"/>
        <v/>
      </c>
      <c r="AM69" s="147" t="str">
        <f t="shared" si="4"/>
        <v/>
      </c>
      <c r="AN69" s="146" t="str">
        <f t="shared" si="4"/>
        <v/>
      </c>
      <c r="AO69" s="146" t="str">
        <f t="shared" si="4"/>
        <v/>
      </c>
      <c r="AP69" s="146" t="str">
        <f t="shared" si="4"/>
        <v/>
      </c>
      <c r="AQ69" s="146" t="str">
        <f t="shared" si="4"/>
        <v/>
      </c>
      <c r="AR69" s="146" t="str">
        <f t="shared" si="4"/>
        <v/>
      </c>
      <c r="AS69" s="146" t="str">
        <f t="shared" si="4"/>
        <v/>
      </c>
      <c r="AT69" s="147" t="str">
        <f t="shared" si="4"/>
        <v/>
      </c>
      <c r="AU69" s="146" t="str">
        <f t="shared" si="4"/>
        <v/>
      </c>
      <c r="AV69" s="146" t="str">
        <f t="shared" si="4"/>
        <v/>
      </c>
      <c r="AW69" s="147" t="str">
        <f t="shared" si="4"/>
        <v/>
      </c>
      <c r="AX69" s="1157"/>
      <c r="AY69" s="1158"/>
      <c r="AZ69" s="1158"/>
      <c r="BA69" s="1159"/>
      <c r="BB69" s="1142"/>
      <c r="BC69" s="1143"/>
      <c r="BD69" s="1143"/>
      <c r="BE69" s="1143"/>
      <c r="BF69" s="1144"/>
    </row>
    <row r="70" spans="2:73" ht="18.75" customHeight="1">
      <c r="B70" s="1188"/>
      <c r="C70" s="1189"/>
      <c r="D70" s="1189"/>
      <c r="E70" s="1189"/>
      <c r="F70" s="1189"/>
      <c r="G70" s="1189"/>
      <c r="H70" s="1189"/>
      <c r="I70" s="1189"/>
      <c r="J70" s="1189"/>
      <c r="K70" s="1190"/>
      <c r="L70" s="1196" t="s">
        <v>62</v>
      </c>
      <c r="M70" s="1196"/>
      <c r="N70" s="1196"/>
      <c r="O70" s="1196"/>
      <c r="P70" s="1196"/>
      <c r="Q70" s="1196"/>
      <c r="R70" s="1197"/>
      <c r="S70" s="145" t="str">
        <f t="shared" si="5"/>
        <v/>
      </c>
      <c r="T70" s="146" t="str">
        <f t="shared" si="4"/>
        <v/>
      </c>
      <c r="U70" s="146" t="str">
        <f t="shared" si="4"/>
        <v/>
      </c>
      <c r="V70" s="146" t="str">
        <f t="shared" si="4"/>
        <v/>
      </c>
      <c r="W70" s="146" t="str">
        <f t="shared" si="4"/>
        <v/>
      </c>
      <c r="X70" s="146" t="str">
        <f t="shared" si="4"/>
        <v/>
      </c>
      <c r="Y70" s="147" t="str">
        <f t="shared" si="4"/>
        <v/>
      </c>
      <c r="Z70" s="158" t="str">
        <f t="shared" si="4"/>
        <v/>
      </c>
      <c r="AA70" s="146" t="str">
        <f t="shared" si="4"/>
        <v/>
      </c>
      <c r="AB70" s="146" t="str">
        <f t="shared" si="4"/>
        <v/>
      </c>
      <c r="AC70" s="146" t="str">
        <f t="shared" si="4"/>
        <v/>
      </c>
      <c r="AD70" s="146" t="str">
        <f t="shared" si="4"/>
        <v/>
      </c>
      <c r="AE70" s="146" t="str">
        <f t="shared" si="4"/>
        <v/>
      </c>
      <c r="AF70" s="147" t="str">
        <f t="shared" si="4"/>
        <v/>
      </c>
      <c r="AG70" s="146" t="str">
        <f t="shared" si="4"/>
        <v/>
      </c>
      <c r="AH70" s="146" t="str">
        <f t="shared" si="4"/>
        <v/>
      </c>
      <c r="AI70" s="146" t="str">
        <f t="shared" si="4"/>
        <v/>
      </c>
      <c r="AJ70" s="146" t="str">
        <f t="shared" si="4"/>
        <v/>
      </c>
      <c r="AK70" s="146" t="str">
        <f t="shared" si="4"/>
        <v/>
      </c>
      <c r="AL70" s="146" t="str">
        <f t="shared" si="4"/>
        <v/>
      </c>
      <c r="AM70" s="147" t="str">
        <f t="shared" si="4"/>
        <v/>
      </c>
      <c r="AN70" s="146" t="str">
        <f t="shared" si="4"/>
        <v/>
      </c>
      <c r="AO70" s="146" t="str">
        <f t="shared" si="4"/>
        <v/>
      </c>
      <c r="AP70" s="146" t="str">
        <f t="shared" si="4"/>
        <v/>
      </c>
      <c r="AQ70" s="146" t="str">
        <f t="shared" si="4"/>
        <v/>
      </c>
      <c r="AR70" s="146" t="str">
        <f t="shared" si="4"/>
        <v/>
      </c>
      <c r="AS70" s="146" t="str">
        <f t="shared" si="4"/>
        <v/>
      </c>
      <c r="AT70" s="147" t="str">
        <f t="shared" si="4"/>
        <v/>
      </c>
      <c r="AU70" s="146" t="str">
        <f t="shared" si="4"/>
        <v/>
      </c>
      <c r="AV70" s="146" t="str">
        <f t="shared" si="4"/>
        <v/>
      </c>
      <c r="AW70" s="147" t="str">
        <f t="shared" si="4"/>
        <v/>
      </c>
      <c r="AX70" s="1157"/>
      <c r="AY70" s="1158"/>
      <c r="AZ70" s="1158"/>
      <c r="BA70" s="1159"/>
      <c r="BB70" s="1142"/>
      <c r="BC70" s="1143"/>
      <c r="BD70" s="1143"/>
      <c r="BE70" s="1143"/>
      <c r="BF70" s="1144"/>
    </row>
    <row r="71" spans="2:73" ht="18.75" customHeight="1" thickBot="1">
      <c r="B71" s="1191"/>
      <c r="C71" s="1192"/>
      <c r="D71" s="1192"/>
      <c r="E71" s="1192"/>
      <c r="F71" s="1192"/>
      <c r="G71" s="1192"/>
      <c r="H71" s="1192"/>
      <c r="I71" s="1192"/>
      <c r="J71" s="1192"/>
      <c r="K71" s="1193"/>
      <c r="L71" s="1198"/>
      <c r="M71" s="1198"/>
      <c r="N71" s="1198"/>
      <c r="O71" s="1198"/>
      <c r="P71" s="1198"/>
      <c r="Q71" s="1198"/>
      <c r="R71" s="1199"/>
      <c r="S71" s="159" t="str">
        <f t="shared" si="5"/>
        <v/>
      </c>
      <c r="T71" s="160" t="str">
        <f t="shared" si="4"/>
        <v/>
      </c>
      <c r="U71" s="160" t="str">
        <f t="shared" si="4"/>
        <v/>
      </c>
      <c r="V71" s="160" t="str">
        <f t="shared" si="4"/>
        <v/>
      </c>
      <c r="W71" s="160" t="str">
        <f t="shared" si="4"/>
        <v/>
      </c>
      <c r="X71" s="160" t="str">
        <f t="shared" si="4"/>
        <v/>
      </c>
      <c r="Y71" s="161" t="str">
        <f t="shared" si="4"/>
        <v/>
      </c>
      <c r="Z71" s="162" t="str">
        <f t="shared" si="4"/>
        <v/>
      </c>
      <c r="AA71" s="160" t="str">
        <f t="shared" si="4"/>
        <v/>
      </c>
      <c r="AB71" s="160" t="str">
        <f t="shared" si="4"/>
        <v/>
      </c>
      <c r="AC71" s="160" t="str">
        <f t="shared" si="4"/>
        <v/>
      </c>
      <c r="AD71" s="160" t="str">
        <f t="shared" si="4"/>
        <v/>
      </c>
      <c r="AE71" s="160" t="str">
        <f t="shared" si="4"/>
        <v/>
      </c>
      <c r="AF71" s="161" t="str">
        <f t="shared" si="4"/>
        <v/>
      </c>
      <c r="AG71" s="160" t="str">
        <f t="shared" si="4"/>
        <v/>
      </c>
      <c r="AH71" s="160" t="str">
        <f t="shared" si="4"/>
        <v/>
      </c>
      <c r="AI71" s="160" t="str">
        <f t="shared" si="4"/>
        <v/>
      </c>
      <c r="AJ71" s="160" t="str">
        <f t="shared" si="4"/>
        <v/>
      </c>
      <c r="AK71" s="160" t="str">
        <f t="shared" si="4"/>
        <v/>
      </c>
      <c r="AL71" s="160" t="str">
        <f t="shared" si="4"/>
        <v/>
      </c>
      <c r="AM71" s="161" t="str">
        <f t="shared" si="4"/>
        <v/>
      </c>
      <c r="AN71" s="160" t="str">
        <f t="shared" si="4"/>
        <v/>
      </c>
      <c r="AO71" s="160" t="str">
        <f t="shared" si="4"/>
        <v/>
      </c>
      <c r="AP71" s="160" t="str">
        <f t="shared" si="4"/>
        <v/>
      </c>
      <c r="AQ71" s="160" t="str">
        <f t="shared" si="4"/>
        <v/>
      </c>
      <c r="AR71" s="160" t="str">
        <f t="shared" si="4"/>
        <v/>
      </c>
      <c r="AS71" s="160" t="str">
        <f t="shared" si="4"/>
        <v/>
      </c>
      <c r="AT71" s="161" t="str">
        <f t="shared" si="4"/>
        <v/>
      </c>
      <c r="AU71" s="160" t="str">
        <f t="shared" si="4"/>
        <v/>
      </c>
      <c r="AV71" s="160" t="str">
        <f t="shared" si="4"/>
        <v/>
      </c>
      <c r="AW71" s="161" t="str">
        <f t="shared" si="4"/>
        <v/>
      </c>
      <c r="AX71" s="1160"/>
      <c r="AY71" s="1161"/>
      <c r="AZ71" s="1161"/>
      <c r="BA71" s="1162"/>
      <c r="BB71" s="1145"/>
      <c r="BC71" s="1146"/>
      <c r="BD71" s="1146"/>
      <c r="BE71" s="1146"/>
      <c r="BF71" s="1147"/>
    </row>
    <row r="72" spans="2:73" ht="13.5" customHeight="1">
      <c r="C72" s="18"/>
      <c r="D72" s="18"/>
      <c r="E72" s="18"/>
      <c r="F72" s="18"/>
      <c r="G72" s="26"/>
      <c r="H72" s="27"/>
      <c r="AF72" s="9"/>
    </row>
    <row r="73" spans="2:73" ht="11.5" customHeight="1">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c r="BN74" s="2"/>
      <c r="BO74" s="1"/>
      <c r="BP74" s="2"/>
      <c r="BQ74" s="2"/>
      <c r="BR74" s="2"/>
      <c r="BS74" s="3"/>
      <c r="BT74" s="4"/>
      <c r="BU74" s="4"/>
    </row>
    <row r="75" spans="2:73" ht="20.25" customHeight="1">
      <c r="C75" s="15"/>
      <c r="D75" s="15"/>
      <c r="E75" s="15"/>
      <c r="F75" s="15"/>
      <c r="G75" s="15"/>
      <c r="H75" s="9"/>
      <c r="I75" s="9"/>
    </row>
    <row r="76" spans="2:73" ht="20.25" customHeight="1">
      <c r="C76" s="15"/>
      <c r="D76" s="15"/>
      <c r="E76" s="15"/>
      <c r="F76" s="15"/>
      <c r="G76" s="15"/>
      <c r="H76" s="9"/>
      <c r="I76" s="9"/>
    </row>
    <row r="77" spans="2:73" ht="20.25" customHeight="1">
      <c r="C77" s="9"/>
      <c r="D77" s="9"/>
      <c r="E77" s="9"/>
      <c r="F77" s="9"/>
      <c r="G77" s="9"/>
    </row>
    <row r="78" spans="2:73" ht="20.25" customHeight="1">
      <c r="C78" s="9"/>
      <c r="D78" s="9"/>
      <c r="E78" s="9"/>
      <c r="F78" s="9"/>
      <c r="G78" s="9"/>
    </row>
    <row r="79" spans="2:73" ht="20.25" customHeight="1">
      <c r="C79" s="9"/>
      <c r="D79" s="9"/>
      <c r="E79" s="9"/>
      <c r="F79" s="9"/>
      <c r="G79" s="9"/>
    </row>
    <row r="80" spans="2:73" ht="20.25" customHeight="1">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29" priority="493">
      <formula>INDIRECT(ADDRESS(ROW(),COLUMN()))=TRUNC(INDIRECT(ADDRESS(ROW(),COLUMN())))</formula>
    </cfRule>
  </conditionalFormatting>
  <conditionalFormatting sqref="S26:BA27">
    <cfRule type="expression" dxfId="28" priority="232">
      <formula>INDIRECT(ADDRESS(ROW(),COLUMN()))=TRUNC(INDIRECT(ADDRESS(ROW(),COLUMN())))</formula>
    </cfRule>
  </conditionalFormatting>
  <conditionalFormatting sqref="S29:BA30">
    <cfRule type="expression" dxfId="27" priority="211">
      <formula>INDIRECT(ADDRESS(ROW(),COLUMN()))=TRUNC(INDIRECT(ADDRESS(ROW(),COLUMN())))</formula>
    </cfRule>
  </conditionalFormatting>
  <conditionalFormatting sqref="S32:BA33">
    <cfRule type="expression" dxfId="26" priority="190">
      <formula>INDIRECT(ADDRESS(ROW(),COLUMN()))=TRUNC(INDIRECT(ADDRESS(ROW(),COLUMN())))</formula>
    </cfRule>
  </conditionalFormatting>
  <conditionalFormatting sqref="S35:BA36">
    <cfRule type="expression" dxfId="25" priority="169">
      <formula>INDIRECT(ADDRESS(ROW(),COLUMN()))=TRUNC(INDIRECT(ADDRESS(ROW(),COLUMN())))</formula>
    </cfRule>
  </conditionalFormatting>
  <conditionalFormatting sqref="S38:BA39">
    <cfRule type="expression" dxfId="24" priority="148">
      <formula>INDIRECT(ADDRESS(ROW(),COLUMN()))=TRUNC(INDIRECT(ADDRESS(ROW(),COLUMN())))</formula>
    </cfRule>
  </conditionalFormatting>
  <conditionalFormatting sqref="S41:BA42">
    <cfRule type="expression" dxfId="23" priority="127">
      <formula>INDIRECT(ADDRESS(ROW(),COLUMN()))=TRUNC(INDIRECT(ADDRESS(ROW(),COLUMN())))</formula>
    </cfRule>
  </conditionalFormatting>
  <conditionalFormatting sqref="S44:BA45">
    <cfRule type="expression" dxfId="22" priority="106">
      <formula>INDIRECT(ADDRESS(ROW(),COLUMN()))=TRUNC(INDIRECT(ADDRESS(ROW(),COLUMN())))</formula>
    </cfRule>
  </conditionalFormatting>
  <conditionalFormatting sqref="S47:BA48">
    <cfRule type="expression" dxfId="21" priority="85">
      <formula>INDIRECT(ADDRESS(ROW(),COLUMN()))=TRUNC(INDIRECT(ADDRESS(ROW(),COLUMN())))</formula>
    </cfRule>
  </conditionalFormatting>
  <conditionalFormatting sqref="S50:BA51">
    <cfRule type="expression" dxfId="20" priority="64">
      <formula>INDIRECT(ADDRESS(ROW(),COLUMN()))=TRUNC(INDIRECT(ADDRESS(ROW(),COLUMN())))</formula>
    </cfRule>
  </conditionalFormatting>
  <conditionalFormatting sqref="S53:BA54">
    <cfRule type="expression" dxfId="19" priority="43">
      <formula>INDIRECT(ADDRESS(ROW(),COLUMN()))=TRUNC(INDIRECT(ADDRESS(ROW(),COLUMN())))</formula>
    </cfRule>
  </conditionalFormatting>
  <conditionalFormatting sqref="S56:BA57">
    <cfRule type="expression" dxfId="18" priority="22">
      <formula>INDIRECT(ADDRESS(ROW(),COLUMN()))=TRUNC(INDIRECT(ADDRESS(ROW(),COLUMN())))</formula>
    </cfRule>
  </conditionalFormatting>
  <conditionalFormatting sqref="S59:BA60">
    <cfRule type="expression" dxfId="17" priority="1">
      <formula>INDIRECT(ADDRESS(ROW(),COLUMN()))=TRUNC(INDIRECT(ADDRESS(ROW(),COLUMN())))</formula>
    </cfRule>
  </conditionalFormatting>
  <conditionalFormatting sqref="S62:BA71">
    <cfRule type="expression" dxfId="16" priority="783">
      <formula>INDIRECT(ADDRESS(ROW(),COLUMN()))=TRUNC(INDIRECT(ADDRESS(ROW(),COLUMN())))</formula>
    </cfRule>
  </conditionalFormatting>
  <conditionalFormatting sqref="BC14:BD14">
    <cfRule type="expression" dxfId="15"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33"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55" zoomScaleNormal="55" workbookViewId="0">
      <selection activeCell="I26" sqref="I26"/>
    </sheetView>
  </sheetViews>
  <sheetFormatPr defaultColWidth="9" defaultRowHeight="26.5"/>
  <cols>
    <col min="1" max="1" width="1.58203125" style="65" customWidth="1"/>
    <col min="2" max="2" width="5.58203125" style="64" customWidth="1"/>
    <col min="3" max="3" width="10.58203125" style="64" customWidth="1"/>
    <col min="4" max="4" width="3.33203125" style="64" bestFit="1" customWidth="1"/>
    <col min="5" max="5" width="15.58203125" style="65" customWidth="1"/>
    <col min="6" max="6" width="3.33203125" style="65" bestFit="1" customWidth="1"/>
    <col min="7" max="7" width="15.58203125" style="65" customWidth="1"/>
    <col min="8" max="8" width="3.33203125" style="65" bestFit="1" customWidth="1"/>
    <col min="9" max="9" width="15.58203125" style="64" customWidth="1"/>
    <col min="10" max="10" width="3.33203125" style="65" bestFit="1" customWidth="1"/>
    <col min="11" max="11" width="15.58203125" style="65" customWidth="1"/>
    <col min="12" max="12" width="3.33203125" style="65" customWidth="1"/>
    <col min="13" max="13" width="15.58203125" style="65" customWidth="1"/>
    <col min="14" max="14" width="3.33203125" style="65" customWidth="1"/>
    <col min="15" max="15" width="15.58203125" style="65" customWidth="1"/>
    <col min="16" max="16" width="3.33203125" style="65" customWidth="1"/>
    <col min="17" max="17" width="15.58203125" style="65" customWidth="1"/>
    <col min="18" max="18" width="3.33203125" style="65" customWidth="1"/>
    <col min="19" max="19" width="15.58203125" style="65" customWidth="1"/>
    <col min="20" max="20" width="3.33203125" style="65" customWidth="1"/>
    <col min="21" max="21" width="15.58203125" style="65" customWidth="1"/>
    <col min="22" max="22" width="3.33203125" style="65" customWidth="1"/>
    <col min="23" max="23" width="50.58203125" style="65" customWidth="1"/>
    <col min="24" max="16384" width="9" style="65"/>
  </cols>
  <sheetData>
    <row r="1" spans="2:23">
      <c r="B1" s="63" t="s">
        <v>69</v>
      </c>
    </row>
    <row r="2" spans="2:23">
      <c r="B2" s="66" t="s">
        <v>70</v>
      </c>
      <c r="E2" s="67"/>
      <c r="I2" s="68"/>
    </row>
    <row r="3" spans="2:23">
      <c r="B3" s="68" t="s">
        <v>155</v>
      </c>
      <c r="E3" s="67" t="s">
        <v>159</v>
      </c>
      <c r="I3" s="68"/>
    </row>
    <row r="4" spans="2:23">
      <c r="B4" s="66"/>
      <c r="E4" s="1331" t="s">
        <v>52</v>
      </c>
      <c r="F4" s="1331"/>
      <c r="G4" s="1331"/>
      <c r="H4" s="1331"/>
      <c r="I4" s="1331"/>
      <c r="J4" s="1331"/>
      <c r="K4" s="1331"/>
      <c r="M4" s="1331" t="s">
        <v>51</v>
      </c>
      <c r="N4" s="1331"/>
      <c r="O4" s="1331"/>
      <c r="Q4" s="1331" t="s">
        <v>82</v>
      </c>
      <c r="R4" s="1331"/>
      <c r="S4" s="1331"/>
      <c r="T4" s="1331"/>
      <c r="U4" s="1331"/>
      <c r="W4" s="1331" t="s">
        <v>158</v>
      </c>
    </row>
    <row r="5" spans="2:23">
      <c r="B5" s="64" t="s">
        <v>98</v>
      </c>
      <c r="C5" s="64" t="s">
        <v>7</v>
      </c>
      <c r="E5" s="64" t="s">
        <v>154</v>
      </c>
      <c r="F5" s="64"/>
      <c r="G5" s="64" t="s">
        <v>153</v>
      </c>
      <c r="I5" s="64" t="s">
        <v>71</v>
      </c>
      <c r="K5" s="64" t="s">
        <v>52</v>
      </c>
      <c r="M5" s="64" t="s">
        <v>156</v>
      </c>
      <c r="O5" s="64" t="s">
        <v>157</v>
      </c>
      <c r="Q5" s="64" t="s">
        <v>156</v>
      </c>
      <c r="S5" s="64" t="s">
        <v>157</v>
      </c>
      <c r="U5" s="64" t="s">
        <v>52</v>
      </c>
      <c r="W5" s="1331"/>
    </row>
    <row r="6" spans="2:23">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c r="B22" s="64">
        <v>17</v>
      </c>
      <c r="C22" s="61" t="s">
        <v>56</v>
      </c>
      <c r="D22" s="64" t="s">
        <v>73</v>
      </c>
      <c r="E22" s="60"/>
      <c r="F22" s="64" t="s">
        <v>2</v>
      </c>
      <c r="G22" s="60"/>
      <c r="H22" s="65" t="s">
        <v>75</v>
      </c>
      <c r="I22" s="60">
        <v>0</v>
      </c>
      <c r="J22" s="65" t="s">
        <v>66</v>
      </c>
      <c r="K22" s="69">
        <f t="shared" si="7"/>
        <v>0</v>
      </c>
      <c r="M22" s="60"/>
      <c r="N22" s="64" t="s">
        <v>2</v>
      </c>
      <c r="O22" s="60"/>
      <c r="Q22" s="59">
        <f t="shared" si="4"/>
        <v>0</v>
      </c>
      <c r="R22" s="64" t="s">
        <v>2</v>
      </c>
      <c r="S22" s="59">
        <f t="shared" si="5"/>
        <v>0</v>
      </c>
      <c r="U22" s="69">
        <f t="shared" si="6"/>
        <v>0</v>
      </c>
      <c r="W22" s="73"/>
    </row>
    <row r="23" spans="2:23">
      <c r="B23" s="64">
        <v>18</v>
      </c>
      <c r="C23" s="61" t="s">
        <v>57</v>
      </c>
      <c r="D23" s="64" t="s">
        <v>73</v>
      </c>
      <c r="E23" s="60"/>
      <c r="F23" s="64" t="s">
        <v>2</v>
      </c>
      <c r="G23" s="60"/>
      <c r="H23" s="65" t="s">
        <v>75</v>
      </c>
      <c r="I23" s="60">
        <v>0</v>
      </c>
      <c r="J23" s="65" t="s">
        <v>66</v>
      </c>
      <c r="K23" s="69">
        <f t="shared" si="7"/>
        <v>0</v>
      </c>
      <c r="M23" s="60"/>
      <c r="N23" s="64" t="s">
        <v>2</v>
      </c>
      <c r="O23" s="60"/>
      <c r="Q23" s="59">
        <f t="shared" si="4"/>
        <v>0</v>
      </c>
      <c r="R23" s="64" t="s">
        <v>2</v>
      </c>
      <c r="S23" s="59">
        <f t="shared" si="5"/>
        <v>0</v>
      </c>
      <c r="U23" s="69">
        <f t="shared" si="6"/>
        <v>0</v>
      </c>
      <c r="W23" s="73"/>
    </row>
    <row r="24" spans="2:23">
      <c r="B24" s="64">
        <v>19</v>
      </c>
      <c r="C24" s="61" t="s">
        <v>76</v>
      </c>
      <c r="D24" s="64" t="s">
        <v>73</v>
      </c>
      <c r="E24" s="60"/>
      <c r="F24" s="64" t="s">
        <v>2</v>
      </c>
      <c r="G24" s="60"/>
      <c r="H24" s="65" t="s">
        <v>75</v>
      </c>
      <c r="I24" s="60">
        <v>0</v>
      </c>
      <c r="J24" s="65" t="s">
        <v>66</v>
      </c>
      <c r="K24" s="69">
        <f t="shared" si="7"/>
        <v>0</v>
      </c>
      <c r="M24" s="60"/>
      <c r="N24" s="64" t="s">
        <v>2</v>
      </c>
      <c r="O24" s="60"/>
      <c r="Q24" s="59">
        <f t="shared" si="4"/>
        <v>0</v>
      </c>
      <c r="R24" s="64" t="s">
        <v>2</v>
      </c>
      <c r="S24" s="59">
        <f t="shared" si="5"/>
        <v>0</v>
      </c>
      <c r="U24" s="69">
        <f t="shared" si="6"/>
        <v>0</v>
      </c>
      <c r="W24" s="73"/>
    </row>
    <row r="25" spans="2:23">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166</v>
      </c>
    </row>
    <row r="33" spans="2:23">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c r="C36" s="72"/>
    </row>
    <row r="37" spans="2:23">
      <c r="C37" s="65" t="s">
        <v>170</v>
      </c>
    </row>
    <row r="38" spans="2:23">
      <c r="C38" s="65" t="s">
        <v>171</v>
      </c>
    </row>
    <row r="39" spans="2:23">
      <c r="C39" s="65" t="s">
        <v>172</v>
      </c>
    </row>
    <row r="40" spans="2:23">
      <c r="C40" s="65" t="s">
        <v>173</v>
      </c>
    </row>
    <row r="41" spans="2:23">
      <c r="C41" s="66" t="s">
        <v>174</v>
      </c>
    </row>
    <row r="42" spans="2:23">
      <c r="C42" s="66"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B1:W42"/>
  <sheetViews>
    <sheetView zoomScale="55" zoomScaleNormal="55" workbookViewId="0">
      <selection activeCell="M22" sqref="M22"/>
    </sheetView>
  </sheetViews>
  <sheetFormatPr defaultColWidth="9" defaultRowHeight="26.5"/>
  <cols>
    <col min="1" max="1" width="1.58203125" style="65" customWidth="1"/>
    <col min="2" max="2" width="5.58203125" style="64" customWidth="1"/>
    <col min="3" max="3" width="10.58203125" style="64" customWidth="1"/>
    <col min="4" max="4" width="3.33203125" style="64" bestFit="1" customWidth="1"/>
    <col min="5" max="5" width="15.58203125" style="65" customWidth="1"/>
    <col min="6" max="6" width="3.33203125" style="65" bestFit="1" customWidth="1"/>
    <col min="7" max="7" width="15.58203125" style="65" customWidth="1"/>
    <col min="8" max="8" width="3.33203125" style="65" bestFit="1" customWidth="1"/>
    <col min="9" max="9" width="15.58203125" style="64" customWidth="1"/>
    <col min="10" max="10" width="3.33203125" style="65" bestFit="1" customWidth="1"/>
    <col min="11" max="11" width="15.58203125" style="65" customWidth="1"/>
    <col min="12" max="12" width="3.33203125" style="65" customWidth="1"/>
    <col min="13" max="13" width="15.58203125" style="65" customWidth="1"/>
    <col min="14" max="14" width="3.33203125" style="65" customWidth="1"/>
    <col min="15" max="15" width="15.58203125" style="65" customWidth="1"/>
    <col min="16" max="16" width="3.33203125" style="65" customWidth="1"/>
    <col min="17" max="17" width="15.58203125" style="65" customWidth="1"/>
    <col min="18" max="18" width="3.33203125" style="65" customWidth="1"/>
    <col min="19" max="19" width="15.58203125" style="65" customWidth="1"/>
    <col min="20" max="20" width="3.33203125" style="65" customWidth="1"/>
    <col min="21" max="21" width="15.58203125" style="65" customWidth="1"/>
    <col min="22" max="22" width="3.33203125" style="65" customWidth="1"/>
    <col min="23" max="23" width="50.58203125" style="65" customWidth="1"/>
    <col min="24" max="16384" width="9" style="65"/>
  </cols>
  <sheetData>
    <row r="1" spans="2:23">
      <c r="B1" s="63" t="s">
        <v>69</v>
      </c>
    </row>
    <row r="2" spans="2:23">
      <c r="B2" s="66" t="s">
        <v>70</v>
      </c>
      <c r="E2" s="67"/>
      <c r="I2" s="68"/>
    </row>
    <row r="3" spans="2:23">
      <c r="B3" s="68" t="s">
        <v>155</v>
      </c>
      <c r="E3" s="67" t="s">
        <v>159</v>
      </c>
      <c r="I3" s="68"/>
    </row>
    <row r="4" spans="2:23">
      <c r="B4" s="66"/>
      <c r="E4" s="1331" t="s">
        <v>52</v>
      </c>
      <c r="F4" s="1331"/>
      <c r="G4" s="1331"/>
      <c r="H4" s="1331"/>
      <c r="I4" s="1331"/>
      <c r="J4" s="1331"/>
      <c r="K4" s="1331"/>
      <c r="M4" s="1331" t="s">
        <v>51</v>
      </c>
      <c r="N4" s="1331"/>
      <c r="O4" s="1331"/>
      <c r="Q4" s="1331" t="s">
        <v>82</v>
      </c>
      <c r="R4" s="1331"/>
      <c r="S4" s="1331"/>
      <c r="T4" s="1331"/>
      <c r="U4" s="1331"/>
      <c r="W4" s="1331" t="s">
        <v>158</v>
      </c>
    </row>
    <row r="5" spans="2:23">
      <c r="B5" s="64" t="s">
        <v>98</v>
      </c>
      <c r="C5" s="64" t="s">
        <v>7</v>
      </c>
      <c r="E5" s="64" t="s">
        <v>154</v>
      </c>
      <c r="F5" s="64"/>
      <c r="G5" s="64" t="s">
        <v>153</v>
      </c>
      <c r="I5" s="64" t="s">
        <v>71</v>
      </c>
      <c r="K5" s="64" t="s">
        <v>52</v>
      </c>
      <c r="M5" s="64" t="s">
        <v>156</v>
      </c>
      <c r="O5" s="64" t="s">
        <v>157</v>
      </c>
      <c r="Q5" s="64" t="s">
        <v>156</v>
      </c>
      <c r="S5" s="64" t="s">
        <v>157</v>
      </c>
      <c r="U5" s="64" t="s">
        <v>52</v>
      </c>
      <c r="W5" s="1331"/>
    </row>
    <row r="6" spans="2:23">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c r="B22" s="64">
        <v>17</v>
      </c>
      <c r="C22" s="61" t="s">
        <v>56</v>
      </c>
      <c r="D22" s="64" t="s">
        <v>73</v>
      </c>
      <c r="E22" s="60"/>
      <c r="F22" s="64" t="s">
        <v>2</v>
      </c>
      <c r="G22" s="60"/>
      <c r="H22" s="65" t="s">
        <v>75</v>
      </c>
      <c r="I22" s="60">
        <v>0</v>
      </c>
      <c r="J22" s="65" t="s">
        <v>66</v>
      </c>
      <c r="K22" s="69">
        <f t="shared" ref="K22:K24" si="8">(G22-E22-I22)*24</f>
        <v>0</v>
      </c>
      <c r="M22" s="60"/>
      <c r="N22" s="64" t="s">
        <v>2</v>
      </c>
      <c r="O22" s="60"/>
      <c r="Q22" s="59">
        <f t="shared" ref="Q22:Q24" si="9">IF(E22&lt;M22,M22,E22)</f>
        <v>0</v>
      </c>
      <c r="R22" s="64" t="s">
        <v>2</v>
      </c>
      <c r="S22" s="59">
        <f t="shared" ref="S22:S24" si="10">IF(G22&gt;O22,O22,G22)</f>
        <v>0</v>
      </c>
      <c r="U22" s="69">
        <f t="shared" ref="U22:U24" si="11">(S22-Q22)*24</f>
        <v>0</v>
      </c>
      <c r="W22" s="73"/>
    </row>
    <row r="23" spans="2:23">
      <c r="B23" s="64">
        <v>18</v>
      </c>
      <c r="C23" s="61" t="s">
        <v>57</v>
      </c>
      <c r="D23" s="64" t="s">
        <v>73</v>
      </c>
      <c r="E23" s="60"/>
      <c r="F23" s="64" t="s">
        <v>2</v>
      </c>
      <c r="G23" s="60"/>
      <c r="H23" s="65" t="s">
        <v>75</v>
      </c>
      <c r="I23" s="60">
        <v>0</v>
      </c>
      <c r="J23" s="65" t="s">
        <v>66</v>
      </c>
      <c r="K23" s="69">
        <f t="shared" si="8"/>
        <v>0</v>
      </c>
      <c r="M23" s="60"/>
      <c r="N23" s="64" t="s">
        <v>2</v>
      </c>
      <c r="O23" s="60"/>
      <c r="Q23" s="59">
        <f t="shared" si="9"/>
        <v>0</v>
      </c>
      <c r="R23" s="64" t="s">
        <v>2</v>
      </c>
      <c r="S23" s="59">
        <f t="shared" si="10"/>
        <v>0</v>
      </c>
      <c r="U23" s="69">
        <f t="shared" si="11"/>
        <v>0</v>
      </c>
      <c r="W23" s="73"/>
    </row>
    <row r="24" spans="2:23">
      <c r="B24" s="64">
        <v>19</v>
      </c>
      <c r="C24" s="61" t="s">
        <v>76</v>
      </c>
      <c r="D24" s="64" t="s">
        <v>73</v>
      </c>
      <c r="E24" s="60"/>
      <c r="F24" s="64" t="s">
        <v>2</v>
      </c>
      <c r="G24" s="60"/>
      <c r="H24" s="65" t="s">
        <v>75</v>
      </c>
      <c r="I24" s="60">
        <v>0</v>
      </c>
      <c r="J24" s="65" t="s">
        <v>66</v>
      </c>
      <c r="K24" s="69">
        <f t="shared" si="8"/>
        <v>0</v>
      </c>
      <c r="M24" s="60"/>
      <c r="N24" s="64" t="s">
        <v>2</v>
      </c>
      <c r="O24" s="60"/>
      <c r="Q24" s="59">
        <f t="shared" si="9"/>
        <v>0</v>
      </c>
      <c r="R24" s="64" t="s">
        <v>2</v>
      </c>
      <c r="S24" s="59">
        <f t="shared" si="10"/>
        <v>0</v>
      </c>
      <c r="U24" s="69">
        <f t="shared" si="11"/>
        <v>0</v>
      </c>
      <c r="W24" s="73"/>
    </row>
    <row r="25" spans="2:23">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166</v>
      </c>
    </row>
    <row r="33" spans="2:23">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c r="C36" s="72"/>
    </row>
    <row r="37" spans="2:23">
      <c r="C37" s="65" t="s">
        <v>170</v>
      </c>
    </row>
    <row r="38" spans="2:23">
      <c r="C38" s="65" t="s">
        <v>171</v>
      </c>
    </row>
    <row r="39" spans="2:23">
      <c r="C39" s="65" t="s">
        <v>172</v>
      </c>
    </row>
    <row r="40" spans="2:23">
      <c r="C40" s="65" t="s">
        <v>173</v>
      </c>
    </row>
    <row r="41" spans="2:23">
      <c r="C41" s="66" t="s">
        <v>174</v>
      </c>
    </row>
    <row r="42" spans="2:23">
      <c r="C42" s="66"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B1:BU80"/>
  <sheetViews>
    <sheetView showGridLines="0" view="pageBreakPreview" zoomScale="70" zoomScaleNormal="70" zoomScaleSheetLayoutView="70" workbookViewId="0">
      <selection activeCell="Z2" sqref="Z2:AA2"/>
    </sheetView>
  </sheetViews>
  <sheetFormatPr defaultColWidth="4.33203125" defaultRowHeight="20.25" customHeight="1"/>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c r="C1" s="11" t="s">
        <v>219</v>
      </c>
      <c r="D1" s="11"/>
      <c r="E1" s="11"/>
      <c r="F1" s="11"/>
      <c r="G1" s="11"/>
      <c r="H1" s="5" t="s">
        <v>0</v>
      </c>
      <c r="J1" s="5"/>
      <c r="L1" s="11"/>
      <c r="M1" s="11"/>
      <c r="N1" s="11"/>
      <c r="O1" s="11"/>
      <c r="P1" s="11"/>
      <c r="Q1" s="11"/>
      <c r="R1" s="11"/>
      <c r="AM1" s="8"/>
      <c r="AN1" s="7"/>
      <c r="AO1" s="7" t="s">
        <v>68</v>
      </c>
      <c r="AP1" s="1296" t="s">
        <v>101</v>
      </c>
      <c r="AQ1" s="1297"/>
      <c r="AR1" s="1297"/>
      <c r="AS1" s="1297"/>
      <c r="AT1" s="1297"/>
      <c r="AU1" s="1297"/>
      <c r="AV1" s="1297"/>
      <c r="AW1" s="1297"/>
      <c r="AX1" s="1297"/>
      <c r="AY1" s="1297"/>
      <c r="AZ1" s="1297"/>
      <c r="BA1" s="1297"/>
      <c r="BB1" s="1297"/>
      <c r="BC1" s="1297"/>
      <c r="BD1" s="1297"/>
      <c r="BE1" s="1297"/>
      <c r="BF1" s="7" t="s">
        <v>21</v>
      </c>
    </row>
    <row r="2" spans="2:64" s="12" customFormat="1" ht="20.25" customHeight="1">
      <c r="C2" s="11"/>
      <c r="D2" s="11"/>
      <c r="E2" s="11"/>
      <c r="F2" s="11"/>
      <c r="G2" s="11"/>
      <c r="J2" s="5"/>
      <c r="L2" s="11"/>
      <c r="M2" s="11"/>
      <c r="N2" s="11"/>
      <c r="O2" s="11"/>
      <c r="P2" s="11"/>
      <c r="Q2" s="11"/>
      <c r="R2" s="11"/>
      <c r="Y2" s="7" t="s">
        <v>64</v>
      </c>
      <c r="Z2" s="1323">
        <v>8</v>
      </c>
      <c r="AA2" s="1323"/>
      <c r="AB2" s="7" t="s">
        <v>65</v>
      </c>
      <c r="AC2" s="1322">
        <f>IF(Z2=0,"",YEAR(DATE(2018+Z2,1,1)))</f>
        <v>2026</v>
      </c>
      <c r="AD2" s="1322"/>
      <c r="AE2" s="6" t="s">
        <v>66</v>
      </c>
      <c r="AF2" s="6" t="s">
        <v>1</v>
      </c>
      <c r="AG2" s="1323">
        <v>4</v>
      </c>
      <c r="AH2" s="1323"/>
      <c r="AI2" s="6" t="s">
        <v>53</v>
      </c>
      <c r="AM2" s="8"/>
      <c r="AN2" s="7"/>
      <c r="AO2" s="7" t="s">
        <v>67</v>
      </c>
      <c r="AP2" s="1323" t="s">
        <v>40</v>
      </c>
      <c r="AQ2" s="1323"/>
      <c r="AR2" s="1323"/>
      <c r="AS2" s="1323"/>
      <c r="AT2" s="1323"/>
      <c r="AU2" s="1323"/>
      <c r="AV2" s="1323"/>
      <c r="AW2" s="1323"/>
      <c r="AX2" s="1323"/>
      <c r="AY2" s="1323"/>
      <c r="AZ2" s="1323"/>
      <c r="BA2" s="1323"/>
      <c r="BB2" s="1323"/>
      <c r="BC2" s="1323"/>
      <c r="BD2" s="1323"/>
      <c r="BE2" s="1323"/>
      <c r="BF2" s="7" t="s">
        <v>21</v>
      </c>
    </row>
    <row r="3" spans="2:64" s="6" customFormat="1" ht="20.25" customHeight="1">
      <c r="G3" s="5"/>
      <c r="J3" s="5"/>
      <c r="L3" s="7"/>
      <c r="M3" s="7"/>
      <c r="N3" s="7"/>
      <c r="O3" s="7"/>
      <c r="P3" s="7"/>
      <c r="Q3" s="7"/>
      <c r="R3" s="7"/>
      <c r="Z3" s="93"/>
      <c r="AA3" s="93"/>
      <c r="AB3" s="93"/>
      <c r="AC3" s="94"/>
      <c r="AD3" s="93"/>
      <c r="BA3" s="39" t="s">
        <v>108</v>
      </c>
      <c r="BB3" s="1324" t="s">
        <v>161</v>
      </c>
      <c r="BC3" s="1325"/>
      <c r="BD3" s="1325"/>
      <c r="BE3" s="1326"/>
      <c r="BF3" s="7"/>
    </row>
    <row r="4" spans="2:64" s="6" customFormat="1" ht="19">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1324" t="s">
        <v>163</v>
      </c>
      <c r="BC4" s="1325"/>
      <c r="BD4" s="1325"/>
      <c r="BE4" s="1326"/>
      <c r="BF4" s="28"/>
    </row>
    <row r="5" spans="2:64" s="6" customFormat="1" ht="6.75" customHeight="1">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1"/>
      <c r="AU6" s="101"/>
      <c r="AV6" s="1"/>
      <c r="AW6" s="12"/>
      <c r="AX6" s="1243">
        <v>40</v>
      </c>
      <c r="AY6" s="1244"/>
      <c r="AZ6" s="1" t="s">
        <v>182</v>
      </c>
      <c r="BA6" s="12"/>
      <c r="BB6" s="1243">
        <v>160</v>
      </c>
      <c r="BC6" s="1244"/>
      <c r="BD6" s="1" t="s">
        <v>183</v>
      </c>
      <c r="BE6" s="12"/>
      <c r="BF6" s="28"/>
    </row>
    <row r="7" spans="2:64" s="6" customFormat="1" ht="6.75" customHeight="1">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c r="B8" s="35"/>
      <c r="C8" s="35"/>
      <c r="D8" s="35"/>
      <c r="E8" s="35"/>
      <c r="F8" s="35"/>
      <c r="G8" s="95"/>
      <c r="H8" s="95"/>
      <c r="I8" s="95"/>
      <c r="J8" s="35"/>
      <c r="K8" s="35"/>
      <c r="L8" s="95"/>
      <c r="M8" s="95"/>
      <c r="N8" s="95"/>
      <c r="O8" s="35"/>
      <c r="P8" s="95"/>
      <c r="Q8" s="95"/>
      <c r="R8" s="95"/>
      <c r="S8" s="96"/>
      <c r="T8" s="97"/>
      <c r="U8" s="97"/>
      <c r="V8" s="98"/>
      <c r="Z8" s="29"/>
      <c r="AA8" s="99"/>
      <c r="AB8" s="11"/>
      <c r="AC8" s="29"/>
      <c r="AD8" s="29"/>
      <c r="AE8" s="29"/>
      <c r="AF8" s="17"/>
      <c r="AG8" s="100"/>
      <c r="AH8" s="100"/>
      <c r="AI8" s="100"/>
      <c r="AJ8" s="12"/>
      <c r="AK8" s="28"/>
      <c r="AL8" s="99"/>
      <c r="AM8" s="99"/>
      <c r="AN8" s="11"/>
      <c r="AO8" s="101"/>
      <c r="AP8" s="101"/>
      <c r="AQ8" s="101"/>
      <c r="AR8" s="102"/>
      <c r="AS8" s="102"/>
      <c r="AT8" s="12"/>
      <c r="AU8" s="101"/>
      <c r="AV8" s="101"/>
      <c r="AW8" s="35"/>
      <c r="AX8" s="12"/>
      <c r="AY8" s="12" t="s">
        <v>63</v>
      </c>
      <c r="AZ8" s="12"/>
      <c r="BA8" s="12"/>
      <c r="BB8" s="1327">
        <f>DAY(EOMONTH(DATE(AC2,AG2,1),0))</f>
        <v>30</v>
      </c>
      <c r="BC8" s="1328"/>
      <c r="BD8" s="12" t="s">
        <v>54</v>
      </c>
      <c r="BE8" s="12"/>
      <c r="BF8" s="12"/>
      <c r="BJ8" s="7"/>
      <c r="BK8" s="7"/>
      <c r="BL8" s="7"/>
    </row>
    <row r="9" spans="2:64" s="6" customFormat="1" ht="6" customHeight="1">
      <c r="B9" s="101"/>
      <c r="C9" s="101"/>
      <c r="D9" s="101"/>
      <c r="E9" s="101"/>
      <c r="F9" s="101"/>
      <c r="G9" s="35"/>
      <c r="H9" s="95"/>
      <c r="I9" s="101"/>
      <c r="J9" s="101"/>
      <c r="K9" s="101"/>
      <c r="L9" s="35"/>
      <c r="M9" s="95"/>
      <c r="N9" s="101"/>
      <c r="O9" s="101"/>
      <c r="P9" s="35"/>
      <c r="Q9" s="101"/>
      <c r="R9" s="101"/>
      <c r="S9" s="101"/>
      <c r="T9" s="101"/>
      <c r="U9" s="101"/>
      <c r="V9" s="101"/>
      <c r="Z9" s="12"/>
      <c r="AA9" s="12"/>
      <c r="AB9" s="12"/>
      <c r="AC9" s="12"/>
      <c r="AD9" s="12"/>
      <c r="AE9" s="12"/>
      <c r="AG9" s="29"/>
      <c r="AH9" s="12"/>
      <c r="AI9" s="12"/>
      <c r="AJ9" s="100"/>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9">
      <c r="B10" s="35"/>
      <c r="C10" s="35"/>
      <c r="D10" s="35"/>
      <c r="E10" s="35"/>
      <c r="F10" s="35"/>
      <c r="G10" s="95"/>
      <c r="H10" s="95"/>
      <c r="I10" s="95"/>
      <c r="J10" s="35"/>
      <c r="K10" s="35"/>
      <c r="L10" s="95"/>
      <c r="M10" s="95"/>
      <c r="N10" s="95"/>
      <c r="O10" s="35"/>
      <c r="P10" s="95"/>
      <c r="Q10" s="95"/>
      <c r="R10" s="95"/>
      <c r="S10" s="96"/>
      <c r="T10" s="97"/>
      <c r="U10" s="97"/>
      <c r="V10" s="98"/>
      <c r="Z10" s="29"/>
      <c r="AA10" s="99"/>
      <c r="AB10" s="11"/>
      <c r="AC10" s="29"/>
      <c r="AD10" s="29"/>
      <c r="AE10" s="29"/>
      <c r="AG10" s="100"/>
      <c r="AH10" s="100"/>
      <c r="AI10" s="100"/>
      <c r="AJ10" s="12"/>
      <c r="AK10" s="28"/>
      <c r="AL10" s="99"/>
      <c r="AM10" s="12"/>
      <c r="AN10" s="12"/>
      <c r="AO10" s="103"/>
      <c r="AP10" s="103"/>
      <c r="AQ10" s="103"/>
      <c r="AR10" s="1"/>
      <c r="AS10" s="29"/>
      <c r="AT10" s="29"/>
      <c r="AU10" s="29"/>
      <c r="AV10" s="12"/>
      <c r="AW10" s="12"/>
      <c r="AX10" s="36"/>
      <c r="AY10" s="36"/>
      <c r="AZ10" s="28" t="s">
        <v>184</v>
      </c>
      <c r="BA10" s="12"/>
      <c r="BB10" s="1243">
        <v>1</v>
      </c>
      <c r="BC10" s="1329"/>
      <c r="BD10" s="1244"/>
      <c r="BE10" s="2" t="s">
        <v>22</v>
      </c>
      <c r="BF10" s="12"/>
      <c r="BJ10" s="7"/>
      <c r="BK10" s="7"/>
      <c r="BL10" s="7"/>
    </row>
    <row r="11" spans="2:64" s="6" customFormat="1" ht="6" customHeight="1">
      <c r="B11" s="101"/>
      <c r="C11" s="101"/>
      <c r="D11" s="101"/>
      <c r="E11" s="101"/>
      <c r="F11" s="93"/>
      <c r="G11" s="101"/>
      <c r="H11" s="101"/>
      <c r="I11" s="101"/>
      <c r="J11" s="101"/>
      <c r="K11" s="35"/>
      <c r="L11" s="95"/>
      <c r="M11" s="101"/>
      <c r="N11" s="101"/>
      <c r="O11" s="35"/>
      <c r="P11" s="101"/>
      <c r="Q11" s="101"/>
      <c r="R11" s="101"/>
      <c r="S11" s="101"/>
      <c r="T11" s="101"/>
      <c r="U11" s="101"/>
      <c r="V11" s="93"/>
      <c r="Z11" s="12"/>
      <c r="AA11" s="12"/>
      <c r="AB11" s="12"/>
      <c r="AC11" s="12"/>
      <c r="AD11" s="12"/>
      <c r="AE11" s="12"/>
      <c r="AG11" s="29"/>
      <c r="AH11" s="100"/>
      <c r="AI11" s="12"/>
      <c r="AJ11" s="100"/>
      <c r="AK11" s="12"/>
      <c r="AL11" s="12"/>
      <c r="AM11" s="12"/>
      <c r="AN11" s="12"/>
      <c r="AO11" s="101"/>
      <c r="AP11" s="101"/>
      <c r="AQ11" s="35"/>
      <c r="AR11" s="104"/>
      <c r="AS11" s="29"/>
      <c r="AT11" s="29"/>
      <c r="AU11" s="29"/>
      <c r="AV11" s="12"/>
      <c r="AW11" s="12"/>
      <c r="AX11" s="36"/>
      <c r="AY11" s="36"/>
      <c r="AZ11" s="12"/>
      <c r="BA11" s="12"/>
      <c r="BB11" s="29"/>
      <c r="BC11" s="29"/>
      <c r="BD11" s="29"/>
      <c r="BE11" s="2"/>
      <c r="BF11" s="12"/>
      <c r="BJ11" s="7"/>
      <c r="BK11" s="7"/>
      <c r="BL11" s="7"/>
    </row>
    <row r="12" spans="2:64" s="6" customFormat="1" ht="20.25" customHeight="1">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0"/>
      <c r="AI12" s="12"/>
      <c r="AJ12" s="100"/>
      <c r="AK12" s="12"/>
      <c r="AL12" s="12"/>
      <c r="AM12" s="12"/>
      <c r="AN12" s="12"/>
      <c r="AO12" s="1330"/>
      <c r="AP12" s="1330"/>
      <c r="AQ12" s="1330"/>
      <c r="AR12" s="1"/>
      <c r="AS12" s="29"/>
      <c r="AT12" s="29"/>
      <c r="AU12" s="29"/>
      <c r="AV12" s="12"/>
      <c r="AW12" s="12"/>
      <c r="AX12" s="36"/>
      <c r="AY12" s="36"/>
      <c r="AZ12" s="12"/>
      <c r="BA12" s="12"/>
      <c r="BB12" s="1243">
        <v>1</v>
      </c>
      <c r="BC12" s="1329"/>
      <c r="BD12" s="1244"/>
      <c r="BE12" s="37" t="s">
        <v>23</v>
      </c>
      <c r="BF12" s="12"/>
      <c r="BJ12" s="7"/>
      <c r="BK12" s="7"/>
      <c r="BL12" s="7"/>
    </row>
    <row r="13" spans="2:64" s="6" customFormat="1" ht="6.75" customHeight="1">
      <c r="B13" s="23"/>
      <c r="C13" s="23"/>
      <c r="D13" s="23"/>
      <c r="E13" s="23"/>
      <c r="F13" s="23"/>
      <c r="G13" s="23"/>
      <c r="H13" s="23"/>
      <c r="I13" s="23"/>
      <c r="J13" s="23"/>
      <c r="K13" s="23"/>
      <c r="L13" s="23"/>
      <c r="M13" s="23"/>
      <c r="N13" s="23"/>
      <c r="O13" s="23"/>
      <c r="P13" s="23"/>
      <c r="Q13" s="23"/>
      <c r="R13" s="23"/>
      <c r="S13" s="23"/>
      <c r="T13" s="23"/>
      <c r="U13" s="23"/>
      <c r="V13" s="23"/>
      <c r="Z13" s="95"/>
      <c r="AA13" s="9"/>
      <c r="AB13" s="9"/>
      <c r="AC13" s="95"/>
      <c r="AD13" s="100"/>
      <c r="AE13" s="100"/>
      <c r="AG13" s="12"/>
      <c r="AH13" s="12"/>
      <c r="AI13" s="12"/>
      <c r="AJ13" s="12"/>
      <c r="AK13" s="12"/>
      <c r="AL13" s="12"/>
      <c r="AM13" s="12"/>
      <c r="AN13" s="12"/>
      <c r="AO13" s="101"/>
      <c r="AP13" s="101"/>
      <c r="AQ13" s="101"/>
      <c r="AR13" s="12"/>
      <c r="AS13" s="29"/>
      <c r="AT13" s="29"/>
      <c r="AU13" s="29"/>
      <c r="AV13" s="12"/>
      <c r="AW13" s="12"/>
      <c r="AX13" s="36"/>
      <c r="AY13" s="36"/>
      <c r="AZ13" s="12"/>
      <c r="BA13" s="12"/>
      <c r="BB13" s="29"/>
      <c r="BC13" s="29"/>
      <c r="BD13" s="29"/>
      <c r="BE13" s="2"/>
      <c r="BF13" s="12"/>
      <c r="BJ13" s="7"/>
      <c r="BK13" s="7"/>
      <c r="BL13" s="7"/>
    </row>
    <row r="14" spans="2:64" s="6" customFormat="1" ht="19">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1"/>
      <c r="AP14" s="101"/>
      <c r="AQ14" s="101"/>
      <c r="AR14" s="12"/>
      <c r="AS14" s="29"/>
      <c r="AT14" s="28" t="s">
        <v>185</v>
      </c>
      <c r="AU14" s="1291">
        <v>0.39583333333333331</v>
      </c>
      <c r="AV14" s="1292"/>
      <c r="AW14" s="1293"/>
      <c r="AX14" s="29" t="s">
        <v>2</v>
      </c>
      <c r="AY14" s="1291">
        <v>0.6875</v>
      </c>
      <c r="AZ14" s="1292"/>
      <c r="BA14" s="1293"/>
      <c r="BB14" s="28" t="s">
        <v>24</v>
      </c>
      <c r="BC14" s="1294">
        <f>(AY14-AU14)*24</f>
        <v>7</v>
      </c>
      <c r="BD14" s="1295"/>
      <c r="BE14" s="11" t="s">
        <v>25</v>
      </c>
      <c r="BF14" s="29"/>
      <c r="BJ14" s="7"/>
      <c r="BK14" s="7"/>
      <c r="BL14" s="7"/>
    </row>
    <row r="15" spans="2:64" s="6" customFormat="1" ht="6.75" customHeight="1">
      <c r="C15" s="102"/>
      <c r="D15" s="102"/>
      <c r="E15" s="102"/>
      <c r="F15" s="102"/>
      <c r="G15" s="12"/>
      <c r="H15" s="12"/>
      <c r="I15" s="28"/>
      <c r="J15" s="29"/>
      <c r="K15" s="100"/>
      <c r="L15" s="12"/>
      <c r="M15" s="12"/>
      <c r="N15" s="29"/>
      <c r="O15" s="12"/>
      <c r="P15" s="12"/>
      <c r="Q15" s="100"/>
      <c r="R15" s="12"/>
      <c r="S15" s="12"/>
      <c r="T15" s="12"/>
      <c r="U15" s="12"/>
      <c r="V15" s="12"/>
      <c r="W15" s="28"/>
      <c r="X15" s="29"/>
      <c r="Y15" s="29"/>
      <c r="Z15" s="11"/>
      <c r="AA15" s="29"/>
      <c r="AB15" s="28"/>
      <c r="AC15" s="29"/>
      <c r="AD15" s="100"/>
      <c r="AE15" s="12"/>
      <c r="AG15" s="17"/>
      <c r="AH15" s="105"/>
      <c r="AJ15" s="105"/>
      <c r="AQ15" s="17"/>
      <c r="AR15" s="17"/>
      <c r="AS15" s="17"/>
      <c r="AT15" s="17"/>
      <c r="AU15" s="17"/>
      <c r="AX15" s="25"/>
      <c r="AY15" s="25"/>
      <c r="BB15" s="17"/>
      <c r="BC15" s="17"/>
      <c r="BD15" s="17"/>
      <c r="BE15" s="16"/>
      <c r="BJ15" s="7"/>
      <c r="BK15" s="7"/>
      <c r="BL15" s="7"/>
    </row>
    <row r="16" spans="2:64" ht="8.5" customHeight="1" thickBot="1">
      <c r="C16" s="9"/>
      <c r="D16" s="9"/>
      <c r="E16" s="9"/>
      <c r="F16" s="9"/>
      <c r="G16" s="9"/>
      <c r="X16" s="9"/>
      <c r="AN16" s="9"/>
      <c r="BE16" s="13"/>
      <c r="BF16" s="13"/>
      <c r="BG16" s="13"/>
    </row>
    <row r="17" spans="2:58" ht="20.25" customHeight="1">
      <c r="B17" s="1245" t="s">
        <v>98</v>
      </c>
      <c r="C17" s="1248" t="s">
        <v>186</v>
      </c>
      <c r="D17" s="1249"/>
      <c r="E17" s="1250"/>
      <c r="F17" s="79"/>
      <c r="G17" s="1257" t="s">
        <v>187</v>
      </c>
      <c r="H17" s="1260" t="s">
        <v>188</v>
      </c>
      <c r="I17" s="1249"/>
      <c r="J17" s="1249"/>
      <c r="K17" s="1250"/>
      <c r="L17" s="1260" t="s">
        <v>189</v>
      </c>
      <c r="M17" s="1249"/>
      <c r="N17" s="1249"/>
      <c r="O17" s="1263"/>
      <c r="P17" s="1266"/>
      <c r="Q17" s="1267"/>
      <c r="R17" s="1268"/>
      <c r="S17" s="1307" t="s">
        <v>190</v>
      </c>
      <c r="T17" s="1308"/>
      <c r="U17" s="1308"/>
      <c r="V17" s="1308"/>
      <c r="W17" s="1308"/>
      <c r="X17" s="1308"/>
      <c r="Y17" s="1308"/>
      <c r="Z17" s="1308"/>
      <c r="AA17" s="1308"/>
      <c r="AB17" s="1308"/>
      <c r="AC17" s="1308"/>
      <c r="AD17" s="1308"/>
      <c r="AE17" s="1308"/>
      <c r="AF17" s="1308"/>
      <c r="AG17" s="1308"/>
      <c r="AH17" s="1308"/>
      <c r="AI17" s="1308"/>
      <c r="AJ17" s="1308"/>
      <c r="AK17" s="1308"/>
      <c r="AL17" s="1308"/>
      <c r="AM17" s="1308"/>
      <c r="AN17" s="1308"/>
      <c r="AO17" s="1308"/>
      <c r="AP17" s="1308"/>
      <c r="AQ17" s="1308"/>
      <c r="AR17" s="1308"/>
      <c r="AS17" s="1308"/>
      <c r="AT17" s="1308"/>
      <c r="AU17" s="1308"/>
      <c r="AV17" s="1308"/>
      <c r="AW17" s="1309"/>
      <c r="AX17" s="1310" t="str">
        <f>IF(BB3="４週","(11) 1～4週目の勤務時間数合計","(11) 1か月の勤務時間数   合計")</f>
        <v>(11) 1～4週目の勤務時間数合計</v>
      </c>
      <c r="AY17" s="1311"/>
      <c r="AZ17" s="1316" t="s">
        <v>191</v>
      </c>
      <c r="BA17" s="1317"/>
      <c r="BB17" s="1298" t="s">
        <v>192</v>
      </c>
      <c r="BC17" s="1299"/>
      <c r="BD17" s="1299"/>
      <c r="BE17" s="1299"/>
      <c r="BF17" s="1300"/>
    </row>
    <row r="18" spans="2:58" ht="20.25" customHeight="1">
      <c r="B18" s="1246"/>
      <c r="C18" s="1251"/>
      <c r="D18" s="1252"/>
      <c r="E18" s="1253"/>
      <c r="F18" s="80"/>
      <c r="G18" s="1258"/>
      <c r="H18" s="1261"/>
      <c r="I18" s="1252"/>
      <c r="J18" s="1252"/>
      <c r="K18" s="1253"/>
      <c r="L18" s="1261"/>
      <c r="M18" s="1252"/>
      <c r="N18" s="1252"/>
      <c r="O18" s="1264"/>
      <c r="P18" s="1269"/>
      <c r="Q18" s="1270"/>
      <c r="R18" s="1271"/>
      <c r="S18" s="1301" t="s">
        <v>16</v>
      </c>
      <c r="T18" s="1302"/>
      <c r="U18" s="1302"/>
      <c r="V18" s="1302"/>
      <c r="W18" s="1302"/>
      <c r="X18" s="1302"/>
      <c r="Y18" s="1303"/>
      <c r="Z18" s="1301" t="s">
        <v>17</v>
      </c>
      <c r="AA18" s="1302"/>
      <c r="AB18" s="1302"/>
      <c r="AC18" s="1302"/>
      <c r="AD18" s="1302"/>
      <c r="AE18" s="1302"/>
      <c r="AF18" s="1303"/>
      <c r="AG18" s="1301" t="s">
        <v>18</v>
      </c>
      <c r="AH18" s="1302"/>
      <c r="AI18" s="1302"/>
      <c r="AJ18" s="1302"/>
      <c r="AK18" s="1302"/>
      <c r="AL18" s="1302"/>
      <c r="AM18" s="1303"/>
      <c r="AN18" s="1301" t="s">
        <v>19</v>
      </c>
      <c r="AO18" s="1302"/>
      <c r="AP18" s="1302"/>
      <c r="AQ18" s="1302"/>
      <c r="AR18" s="1302"/>
      <c r="AS18" s="1302"/>
      <c r="AT18" s="1303"/>
      <c r="AU18" s="1304" t="s">
        <v>20</v>
      </c>
      <c r="AV18" s="1305"/>
      <c r="AW18" s="1306"/>
      <c r="AX18" s="1312"/>
      <c r="AY18" s="1313"/>
      <c r="AZ18" s="1318"/>
      <c r="BA18" s="1319"/>
      <c r="BB18" s="1188"/>
      <c r="BC18" s="1189"/>
      <c r="BD18" s="1189"/>
      <c r="BE18" s="1189"/>
      <c r="BF18" s="1190"/>
    </row>
    <row r="19" spans="2:58" ht="20.25" customHeight="1">
      <c r="B19" s="1246"/>
      <c r="C19" s="1251"/>
      <c r="D19" s="1252"/>
      <c r="E19" s="1253"/>
      <c r="F19" s="80"/>
      <c r="G19" s="1258"/>
      <c r="H19" s="1261"/>
      <c r="I19" s="1252"/>
      <c r="J19" s="1252"/>
      <c r="K19" s="1253"/>
      <c r="L19" s="1261"/>
      <c r="M19" s="1252"/>
      <c r="N19" s="1252"/>
      <c r="O19" s="1264"/>
      <c r="P19" s="1269"/>
      <c r="Q19" s="1270"/>
      <c r="R19" s="1271"/>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1312"/>
      <c r="AY19" s="1313"/>
      <c r="AZ19" s="1318"/>
      <c r="BA19" s="1319"/>
      <c r="BB19" s="1188"/>
      <c r="BC19" s="1189"/>
      <c r="BD19" s="1189"/>
      <c r="BE19" s="1189"/>
      <c r="BF19" s="1190"/>
    </row>
    <row r="20" spans="2:58" ht="20.25" hidden="1" customHeight="1">
      <c r="B20" s="1246"/>
      <c r="C20" s="1251"/>
      <c r="D20" s="1252"/>
      <c r="E20" s="1253"/>
      <c r="F20" s="80"/>
      <c r="G20" s="1258"/>
      <c r="H20" s="1261"/>
      <c r="I20" s="1252"/>
      <c r="J20" s="1252"/>
      <c r="K20" s="1253"/>
      <c r="L20" s="1261"/>
      <c r="M20" s="1252"/>
      <c r="N20" s="1252"/>
      <c r="O20" s="1264"/>
      <c r="P20" s="1269"/>
      <c r="Q20" s="1270"/>
      <c r="R20" s="1271"/>
      <c r="S20" s="82">
        <f>WEEKDAY(DATE($AC$2,$AG$2,1))</f>
        <v>4</v>
      </c>
      <c r="T20" s="83">
        <f>WEEKDAY(DATE($AC$2,$AG$2,2))</f>
        <v>5</v>
      </c>
      <c r="U20" s="83">
        <f>WEEKDAY(DATE($AC$2,$AG$2,3))</f>
        <v>6</v>
      </c>
      <c r="V20" s="83">
        <f>WEEKDAY(DATE($AC$2,$AG$2,4))</f>
        <v>7</v>
      </c>
      <c r="W20" s="83">
        <f>WEEKDAY(DATE($AC$2,$AG$2,5))</f>
        <v>1</v>
      </c>
      <c r="X20" s="83">
        <f>WEEKDAY(DATE($AC$2,$AG$2,6))</f>
        <v>2</v>
      </c>
      <c r="Y20" s="84">
        <f>WEEKDAY(DATE($AC$2,$AG$2,7))</f>
        <v>3</v>
      </c>
      <c r="Z20" s="82">
        <f>WEEKDAY(DATE($AC$2,$AG$2,8))</f>
        <v>4</v>
      </c>
      <c r="AA20" s="83">
        <f>WEEKDAY(DATE($AC$2,$AG$2,9))</f>
        <v>5</v>
      </c>
      <c r="AB20" s="83">
        <f>WEEKDAY(DATE($AC$2,$AG$2,10))</f>
        <v>6</v>
      </c>
      <c r="AC20" s="83">
        <f>WEEKDAY(DATE($AC$2,$AG$2,11))</f>
        <v>7</v>
      </c>
      <c r="AD20" s="83">
        <f>WEEKDAY(DATE($AC$2,$AG$2,12))</f>
        <v>1</v>
      </c>
      <c r="AE20" s="83">
        <f>WEEKDAY(DATE($AC$2,$AG$2,13))</f>
        <v>2</v>
      </c>
      <c r="AF20" s="84">
        <f>WEEKDAY(DATE($AC$2,$AG$2,14))</f>
        <v>3</v>
      </c>
      <c r="AG20" s="82">
        <f>WEEKDAY(DATE($AC$2,$AG$2,15))</f>
        <v>4</v>
      </c>
      <c r="AH20" s="83">
        <f>WEEKDAY(DATE($AC$2,$AG$2,16))</f>
        <v>5</v>
      </c>
      <c r="AI20" s="83">
        <f>WEEKDAY(DATE($AC$2,$AG$2,17))</f>
        <v>6</v>
      </c>
      <c r="AJ20" s="83">
        <f>WEEKDAY(DATE($AC$2,$AG$2,18))</f>
        <v>7</v>
      </c>
      <c r="AK20" s="83">
        <f>WEEKDAY(DATE($AC$2,$AG$2,19))</f>
        <v>1</v>
      </c>
      <c r="AL20" s="83">
        <f>WEEKDAY(DATE($AC$2,$AG$2,20))</f>
        <v>2</v>
      </c>
      <c r="AM20" s="84">
        <f>WEEKDAY(DATE($AC$2,$AG$2,21))</f>
        <v>3</v>
      </c>
      <c r="AN20" s="82">
        <f>WEEKDAY(DATE($AC$2,$AG$2,22))</f>
        <v>4</v>
      </c>
      <c r="AO20" s="83">
        <f>WEEKDAY(DATE($AC$2,$AG$2,23))</f>
        <v>5</v>
      </c>
      <c r="AP20" s="83">
        <f>WEEKDAY(DATE($AC$2,$AG$2,24))</f>
        <v>6</v>
      </c>
      <c r="AQ20" s="83">
        <f>WEEKDAY(DATE($AC$2,$AG$2,25))</f>
        <v>7</v>
      </c>
      <c r="AR20" s="83">
        <f>WEEKDAY(DATE($AC$2,$AG$2,26))</f>
        <v>1</v>
      </c>
      <c r="AS20" s="83">
        <f>WEEKDAY(DATE($AC$2,$AG$2,27))</f>
        <v>2</v>
      </c>
      <c r="AT20" s="84">
        <f>WEEKDAY(DATE($AC$2,$AG$2,28))</f>
        <v>3</v>
      </c>
      <c r="AU20" s="82">
        <f>IF(AU19=29,WEEKDAY(DATE($AC$2,$AG$2,29)),0)</f>
        <v>0</v>
      </c>
      <c r="AV20" s="83">
        <f>IF(AV19=30,WEEKDAY(DATE($AC$2,$AG$2,30)),0)</f>
        <v>0</v>
      </c>
      <c r="AW20" s="84">
        <f>IF(AW19=31,WEEKDAY(DATE($AC$2,$AG$2,31)),0)</f>
        <v>0</v>
      </c>
      <c r="AX20" s="1312"/>
      <c r="AY20" s="1313"/>
      <c r="AZ20" s="1318"/>
      <c r="BA20" s="1319"/>
      <c r="BB20" s="1188"/>
      <c r="BC20" s="1189"/>
      <c r="BD20" s="1189"/>
      <c r="BE20" s="1189"/>
      <c r="BF20" s="1190"/>
    </row>
    <row r="21" spans="2:58" ht="22.5" customHeight="1" thickBot="1">
      <c r="B21" s="1247"/>
      <c r="C21" s="1254"/>
      <c r="D21" s="1255"/>
      <c r="E21" s="1256"/>
      <c r="F21" s="81"/>
      <c r="G21" s="1259"/>
      <c r="H21" s="1262"/>
      <c r="I21" s="1255"/>
      <c r="J21" s="1255"/>
      <c r="K21" s="1256"/>
      <c r="L21" s="1262"/>
      <c r="M21" s="1255"/>
      <c r="N21" s="1255"/>
      <c r="O21" s="1265"/>
      <c r="P21" s="1272"/>
      <c r="Q21" s="1273"/>
      <c r="R21" s="1274"/>
      <c r="S21" s="86" t="str">
        <f>IF(S20=1,"日",IF(S20=2,"月",IF(S20=3,"火",IF(S20=4,"水",IF(S20=5,"木",IF(S20=6,"金","土"))))))</f>
        <v>水</v>
      </c>
      <c r="T21" s="87" t="str">
        <f t="shared" ref="T21:AT21" si="0">IF(T20=1,"日",IF(T20=2,"月",IF(T20=3,"火",IF(T20=4,"水",IF(T20=5,"木",IF(T20=6,"金","土"))))))</f>
        <v>木</v>
      </c>
      <c r="U21" s="87" t="str">
        <f t="shared" si="0"/>
        <v>金</v>
      </c>
      <c r="V21" s="87" t="str">
        <f t="shared" si="0"/>
        <v>土</v>
      </c>
      <c r="W21" s="87" t="str">
        <f t="shared" si="0"/>
        <v>日</v>
      </c>
      <c r="X21" s="87" t="str">
        <f t="shared" si="0"/>
        <v>月</v>
      </c>
      <c r="Y21" s="88" t="str">
        <f t="shared" si="0"/>
        <v>火</v>
      </c>
      <c r="Z21" s="86" t="str">
        <f>IF(Z20=1,"日",IF(Z20=2,"月",IF(Z20=3,"火",IF(Z20=4,"水",IF(Z20=5,"木",IF(Z20=6,"金","土"))))))</f>
        <v>水</v>
      </c>
      <c r="AA21" s="87" t="str">
        <f t="shared" si="0"/>
        <v>木</v>
      </c>
      <c r="AB21" s="87" t="str">
        <f t="shared" si="0"/>
        <v>金</v>
      </c>
      <c r="AC21" s="87" t="str">
        <f t="shared" si="0"/>
        <v>土</v>
      </c>
      <c r="AD21" s="87" t="str">
        <f t="shared" si="0"/>
        <v>日</v>
      </c>
      <c r="AE21" s="87" t="str">
        <f t="shared" si="0"/>
        <v>月</v>
      </c>
      <c r="AF21" s="88" t="str">
        <f t="shared" si="0"/>
        <v>火</v>
      </c>
      <c r="AG21" s="86" t="str">
        <f>IF(AG20=1,"日",IF(AG20=2,"月",IF(AG20=3,"火",IF(AG20=4,"水",IF(AG20=5,"木",IF(AG20=6,"金","土"))))))</f>
        <v>水</v>
      </c>
      <c r="AH21" s="87" t="str">
        <f t="shared" si="0"/>
        <v>木</v>
      </c>
      <c r="AI21" s="87" t="str">
        <f t="shared" si="0"/>
        <v>金</v>
      </c>
      <c r="AJ21" s="87" t="str">
        <f t="shared" si="0"/>
        <v>土</v>
      </c>
      <c r="AK21" s="87" t="str">
        <f t="shared" si="0"/>
        <v>日</v>
      </c>
      <c r="AL21" s="87" t="str">
        <f t="shared" si="0"/>
        <v>月</v>
      </c>
      <c r="AM21" s="88" t="str">
        <f t="shared" si="0"/>
        <v>火</v>
      </c>
      <c r="AN21" s="86" t="str">
        <f>IF(AN20=1,"日",IF(AN20=2,"月",IF(AN20=3,"火",IF(AN20=4,"水",IF(AN20=5,"木",IF(AN20=6,"金","土"))))))</f>
        <v>水</v>
      </c>
      <c r="AO21" s="87" t="str">
        <f t="shared" si="0"/>
        <v>木</v>
      </c>
      <c r="AP21" s="87" t="str">
        <f t="shared" si="0"/>
        <v>金</v>
      </c>
      <c r="AQ21" s="87" t="str">
        <f t="shared" si="0"/>
        <v>土</v>
      </c>
      <c r="AR21" s="87" t="str">
        <f t="shared" si="0"/>
        <v>日</v>
      </c>
      <c r="AS21" s="87" t="str">
        <f t="shared" si="0"/>
        <v>月</v>
      </c>
      <c r="AT21" s="88" t="str">
        <f t="shared" si="0"/>
        <v>火</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1314"/>
      <c r="AY21" s="1315"/>
      <c r="AZ21" s="1320"/>
      <c r="BA21" s="1321"/>
      <c r="BB21" s="1191"/>
      <c r="BC21" s="1192"/>
      <c r="BD21" s="1192"/>
      <c r="BE21" s="1192"/>
      <c r="BF21" s="1193"/>
    </row>
    <row r="22" spans="2:58" ht="20.25" customHeight="1">
      <c r="B22" s="1333">
        <v>1</v>
      </c>
      <c r="C22" s="1276" t="s">
        <v>4</v>
      </c>
      <c r="D22" s="1277"/>
      <c r="E22" s="1278"/>
      <c r="F22" s="74"/>
      <c r="G22" s="1279" t="s">
        <v>125</v>
      </c>
      <c r="H22" s="1280" t="s">
        <v>107</v>
      </c>
      <c r="I22" s="1281"/>
      <c r="J22" s="1281"/>
      <c r="K22" s="1282"/>
      <c r="L22" s="1283" t="s">
        <v>126</v>
      </c>
      <c r="M22" s="1284"/>
      <c r="N22" s="1284"/>
      <c r="O22" s="1285"/>
      <c r="P22" s="1286" t="s">
        <v>49</v>
      </c>
      <c r="Q22" s="1287"/>
      <c r="R22" s="1288"/>
      <c r="S22" s="89" t="s">
        <v>164</v>
      </c>
      <c r="T22" s="90" t="s">
        <v>169</v>
      </c>
      <c r="U22" s="90"/>
      <c r="V22" s="90" t="s">
        <v>164</v>
      </c>
      <c r="W22" s="90" t="s">
        <v>164</v>
      </c>
      <c r="X22" s="90"/>
      <c r="Y22" s="91" t="s">
        <v>164</v>
      </c>
      <c r="Z22" s="89" t="s">
        <v>164</v>
      </c>
      <c r="AA22" s="90" t="s">
        <v>164</v>
      </c>
      <c r="AB22" s="90"/>
      <c r="AC22" s="90" t="s">
        <v>164</v>
      </c>
      <c r="AD22" s="90" t="s">
        <v>164</v>
      </c>
      <c r="AE22" s="90"/>
      <c r="AF22" s="91" t="s">
        <v>164</v>
      </c>
      <c r="AG22" s="89" t="s">
        <v>164</v>
      </c>
      <c r="AH22" s="90" t="s">
        <v>164</v>
      </c>
      <c r="AI22" s="90"/>
      <c r="AJ22" s="90" t="s">
        <v>164</v>
      </c>
      <c r="AK22" s="90" t="s">
        <v>164</v>
      </c>
      <c r="AL22" s="90"/>
      <c r="AM22" s="91" t="s">
        <v>164</v>
      </c>
      <c r="AN22" s="89" t="s">
        <v>164</v>
      </c>
      <c r="AO22" s="90" t="s">
        <v>164</v>
      </c>
      <c r="AP22" s="90"/>
      <c r="AQ22" s="90" t="s">
        <v>164</v>
      </c>
      <c r="AR22" s="90" t="s">
        <v>164</v>
      </c>
      <c r="AS22" s="90"/>
      <c r="AT22" s="91" t="s">
        <v>164</v>
      </c>
      <c r="AU22" s="89"/>
      <c r="AV22" s="90"/>
      <c r="AW22" s="90"/>
      <c r="AX22" s="1289"/>
      <c r="AY22" s="1290"/>
      <c r="AZ22" s="1229"/>
      <c r="BA22" s="1230"/>
      <c r="BB22" s="1231"/>
      <c r="BC22" s="1232"/>
      <c r="BD22" s="1232"/>
      <c r="BE22" s="1232"/>
      <c r="BF22" s="1233"/>
    </row>
    <row r="23" spans="2:58" ht="20.25" customHeight="1">
      <c r="B23" s="1332"/>
      <c r="C23" s="1237"/>
      <c r="D23" s="1238"/>
      <c r="E23" s="1239"/>
      <c r="F23" s="75"/>
      <c r="G23" s="1119"/>
      <c r="H23" s="1124"/>
      <c r="I23" s="1122"/>
      <c r="J23" s="1122"/>
      <c r="K23" s="1123"/>
      <c r="L23" s="1128"/>
      <c r="M23" s="1129"/>
      <c r="N23" s="1129"/>
      <c r="O23" s="1130"/>
      <c r="P23" s="1172" t="s">
        <v>15</v>
      </c>
      <c r="Q23" s="1173"/>
      <c r="R23" s="1174"/>
      <c r="S23" s="136">
        <f>IF(S22="","",VLOOKUP(S22,'【記載例】シフト記号表（勤務時間帯）'!$C$6:$K$35,9,FALSE))</f>
        <v>8</v>
      </c>
      <c r="T23" s="137">
        <f>IF(T22="","",VLOOKUP(T22,'【記載例】シフト記号表（勤務時間帯）'!$C$6:$K$35,9,FALSE))</f>
        <v>8</v>
      </c>
      <c r="U23" s="137" t="str">
        <f>IF(U22="","",VLOOKUP(U22,'【記載例】シフト記号表（勤務時間帯）'!$C$6:$K$35,9,FALSE))</f>
        <v/>
      </c>
      <c r="V23" s="137">
        <f>IF(V22="","",VLOOKUP(V22,'【記載例】シフト記号表（勤務時間帯）'!$C$6:$K$35,9,FALSE))</f>
        <v>8</v>
      </c>
      <c r="W23" s="137">
        <f>IF(W22="","",VLOOKUP(W22,'【記載例】シフト記号表（勤務時間帯）'!$C$6:$K$35,9,FALSE))</f>
        <v>8</v>
      </c>
      <c r="X23" s="137" t="str">
        <f>IF(X22="","",VLOOKUP(X22,'【記載例】シフト記号表（勤務時間帯）'!$C$6:$K$35,9,FALSE))</f>
        <v/>
      </c>
      <c r="Y23" s="138">
        <f>IF(Y22="","",VLOOKUP(Y22,'【記載例】シフト記号表（勤務時間帯）'!$C$6:$K$35,9,FALSE))</f>
        <v>8</v>
      </c>
      <c r="Z23" s="136">
        <f>IF(Z22="","",VLOOKUP(Z22,'【記載例】シフト記号表（勤務時間帯）'!$C$6:$K$35,9,FALSE))</f>
        <v>8</v>
      </c>
      <c r="AA23" s="137">
        <f>IF(AA22="","",VLOOKUP(AA22,'【記載例】シフト記号表（勤務時間帯）'!$C$6:$K$35,9,FALSE))</f>
        <v>8</v>
      </c>
      <c r="AB23" s="137" t="str">
        <f>IF(AB22="","",VLOOKUP(AB22,'【記載例】シフト記号表（勤務時間帯）'!$C$6:$K$35,9,FALSE))</f>
        <v/>
      </c>
      <c r="AC23" s="137">
        <f>IF(AC22="","",VLOOKUP(AC22,'【記載例】シフト記号表（勤務時間帯）'!$C$6:$K$35,9,FALSE))</f>
        <v>8</v>
      </c>
      <c r="AD23" s="137">
        <f>IF(AD22="","",VLOOKUP(AD22,'【記載例】シフト記号表（勤務時間帯）'!$C$6:$K$35,9,FALSE))</f>
        <v>8</v>
      </c>
      <c r="AE23" s="137" t="str">
        <f>IF(AE22="","",VLOOKUP(AE22,'【記載例】シフト記号表（勤務時間帯）'!$C$6:$K$35,9,FALSE))</f>
        <v/>
      </c>
      <c r="AF23" s="138">
        <f>IF(AF22="","",VLOOKUP(AF22,'【記載例】シフト記号表（勤務時間帯）'!$C$6:$K$35,9,FALSE))</f>
        <v>8</v>
      </c>
      <c r="AG23" s="136">
        <f>IF(AG22="","",VLOOKUP(AG22,'【記載例】シフト記号表（勤務時間帯）'!$C$6:$K$35,9,FALSE))</f>
        <v>8</v>
      </c>
      <c r="AH23" s="137">
        <f>IF(AH22="","",VLOOKUP(AH22,'【記載例】シフト記号表（勤務時間帯）'!$C$6:$K$35,9,FALSE))</f>
        <v>8</v>
      </c>
      <c r="AI23" s="137" t="str">
        <f>IF(AI22="","",VLOOKUP(AI22,'【記載例】シフト記号表（勤務時間帯）'!$C$6:$K$35,9,FALSE))</f>
        <v/>
      </c>
      <c r="AJ23" s="137">
        <f>IF(AJ22="","",VLOOKUP(AJ22,'【記載例】シフト記号表（勤務時間帯）'!$C$6:$K$35,9,FALSE))</f>
        <v>8</v>
      </c>
      <c r="AK23" s="137">
        <f>IF(AK22="","",VLOOKUP(AK22,'【記載例】シフト記号表（勤務時間帯）'!$C$6:$K$35,9,FALSE))</f>
        <v>8</v>
      </c>
      <c r="AL23" s="137" t="str">
        <f>IF(AL22="","",VLOOKUP(AL22,'【記載例】シフト記号表（勤務時間帯）'!$C$6:$K$35,9,FALSE))</f>
        <v/>
      </c>
      <c r="AM23" s="138">
        <f>IF(AM22="","",VLOOKUP(AM22,'【記載例】シフト記号表（勤務時間帯）'!$C$6:$K$35,9,FALSE))</f>
        <v>8</v>
      </c>
      <c r="AN23" s="136">
        <f>IF(AN22="","",VLOOKUP(AN22,'【記載例】シフト記号表（勤務時間帯）'!$C$6:$K$35,9,FALSE))</f>
        <v>8</v>
      </c>
      <c r="AO23" s="137">
        <f>IF(AO22="","",VLOOKUP(AO22,'【記載例】シフト記号表（勤務時間帯）'!$C$6:$K$35,9,FALSE))</f>
        <v>8</v>
      </c>
      <c r="AP23" s="137" t="str">
        <f>IF(AP22="","",VLOOKUP(AP22,'【記載例】シフト記号表（勤務時間帯）'!$C$6:$K$35,9,FALSE))</f>
        <v/>
      </c>
      <c r="AQ23" s="137">
        <f>IF(AQ22="","",VLOOKUP(AQ22,'【記載例】シフト記号表（勤務時間帯）'!$C$6:$K$35,9,FALSE))</f>
        <v>8</v>
      </c>
      <c r="AR23" s="137">
        <f>IF(AR22="","",VLOOKUP(AR22,'【記載例】シフト記号表（勤務時間帯）'!$C$6:$K$35,9,FALSE))</f>
        <v>8</v>
      </c>
      <c r="AS23" s="137" t="str">
        <f>IF(AS22="","",VLOOKUP(AS22,'【記載例】シフト記号表（勤務時間帯）'!$C$6:$K$35,9,FALSE))</f>
        <v/>
      </c>
      <c r="AT23" s="138">
        <f>IF(AT22="","",VLOOKUP(AT22,'【記載例】シフト記号表（勤務時間帯）'!$C$6:$K$35,9,FALSE))</f>
        <v>8</v>
      </c>
      <c r="AU23" s="136" t="str">
        <f>IF(AU22="","",VLOOKUP(AU22,'【記載例】シフト記号表（勤務時間帯）'!$C$6:$K$35,9,FALSE))</f>
        <v/>
      </c>
      <c r="AV23" s="137" t="str">
        <f>IF(AV22="","",VLOOKUP(AV22,'【記載例】シフト記号表（勤務時間帯）'!$C$6:$K$35,9,FALSE))</f>
        <v/>
      </c>
      <c r="AW23" s="137" t="str">
        <f>IF(AW22="","",VLOOKUP(AW22,'【記載例】シフト記号表（勤務時間帯）'!$C$6:$K$35,9,FALSE))</f>
        <v/>
      </c>
      <c r="AX23" s="1175">
        <f>IF($BB$3="４週",SUM(S23:AT23),IF($BB$3="暦月",SUM(S23:AW23),""))</f>
        <v>160</v>
      </c>
      <c r="AY23" s="1176"/>
      <c r="AZ23" s="1177">
        <f>IF($BB$3="４週",AX23/4,IF($BB$3="暦月",【記載例】通所介護!AX23/(【記載例】通所介護!$BB$8/7),""))</f>
        <v>40</v>
      </c>
      <c r="BA23" s="1178"/>
      <c r="BB23" s="1203"/>
      <c r="BC23" s="1204"/>
      <c r="BD23" s="1204"/>
      <c r="BE23" s="1204"/>
      <c r="BF23" s="1205"/>
    </row>
    <row r="24" spans="2:58" ht="20.25" customHeight="1">
      <c r="B24" s="1332"/>
      <c r="C24" s="1240"/>
      <c r="D24" s="1241"/>
      <c r="E24" s="1242"/>
      <c r="F24" s="76" t="str">
        <f>C22</f>
        <v>管理者</v>
      </c>
      <c r="G24" s="1119"/>
      <c r="H24" s="1124"/>
      <c r="I24" s="1122"/>
      <c r="J24" s="1122"/>
      <c r="K24" s="1123"/>
      <c r="L24" s="1128"/>
      <c r="M24" s="1129"/>
      <c r="N24" s="1129"/>
      <c r="O24" s="1130"/>
      <c r="P24" s="1209" t="s">
        <v>50</v>
      </c>
      <c r="Q24" s="1210"/>
      <c r="R24" s="1211"/>
      <c r="S24" s="139">
        <f>IF(S22="","",VLOOKUP(S22,'【記載例】シフト記号表（勤務時間帯）'!$C$6:$U$35,19,FALSE))</f>
        <v>7</v>
      </c>
      <c r="T24" s="140">
        <f>IF(T22="","",VLOOKUP(T22,'【記載例】シフト記号表（勤務時間帯）'!$C$6:$U$35,19,FALSE))</f>
        <v>7</v>
      </c>
      <c r="U24" s="140" t="str">
        <f>IF(U22="","",VLOOKUP(U22,'【記載例】シフト記号表（勤務時間帯）'!$C$6:$U$35,19,FALSE))</f>
        <v/>
      </c>
      <c r="V24" s="140">
        <f>IF(V22="","",VLOOKUP(V22,'【記載例】シフト記号表（勤務時間帯）'!$C$6:$U$35,19,FALSE))</f>
        <v>7</v>
      </c>
      <c r="W24" s="140">
        <f>IF(W22="","",VLOOKUP(W22,'【記載例】シフト記号表（勤務時間帯）'!$C$6:$U$35,19,FALSE))</f>
        <v>7</v>
      </c>
      <c r="X24" s="140" t="str">
        <f>IF(X22="","",VLOOKUP(X22,'【記載例】シフト記号表（勤務時間帯）'!$C$6:$U$35,19,FALSE))</f>
        <v/>
      </c>
      <c r="Y24" s="141">
        <f>IF(Y22="","",VLOOKUP(Y22,'【記載例】シフト記号表（勤務時間帯）'!$C$6:$U$35,19,FALSE))</f>
        <v>7</v>
      </c>
      <c r="Z24" s="139">
        <f>IF(Z22="","",VLOOKUP(Z22,'【記載例】シフト記号表（勤務時間帯）'!$C$6:$U$35,19,FALSE))</f>
        <v>7</v>
      </c>
      <c r="AA24" s="140">
        <f>IF(AA22="","",VLOOKUP(AA22,'【記載例】シフト記号表（勤務時間帯）'!$C$6:$U$35,19,FALSE))</f>
        <v>7</v>
      </c>
      <c r="AB24" s="140" t="str">
        <f>IF(AB22="","",VLOOKUP(AB22,'【記載例】シフト記号表（勤務時間帯）'!$C$6:$U$35,19,FALSE))</f>
        <v/>
      </c>
      <c r="AC24" s="140">
        <f>IF(AC22="","",VLOOKUP(AC22,'【記載例】シフト記号表（勤務時間帯）'!$C$6:$U$35,19,FALSE))</f>
        <v>7</v>
      </c>
      <c r="AD24" s="140">
        <f>IF(AD22="","",VLOOKUP(AD22,'【記載例】シフト記号表（勤務時間帯）'!$C$6:$U$35,19,FALSE))</f>
        <v>7</v>
      </c>
      <c r="AE24" s="140" t="str">
        <f>IF(AE22="","",VLOOKUP(AE22,'【記載例】シフト記号表（勤務時間帯）'!$C$6:$U$35,19,FALSE))</f>
        <v/>
      </c>
      <c r="AF24" s="141">
        <f>IF(AF22="","",VLOOKUP(AF22,'【記載例】シフト記号表（勤務時間帯）'!$C$6:$U$35,19,FALSE))</f>
        <v>7</v>
      </c>
      <c r="AG24" s="139">
        <f>IF(AG22="","",VLOOKUP(AG22,'【記載例】シフト記号表（勤務時間帯）'!$C$6:$U$35,19,FALSE))</f>
        <v>7</v>
      </c>
      <c r="AH24" s="140">
        <f>IF(AH22="","",VLOOKUP(AH22,'【記載例】シフト記号表（勤務時間帯）'!$C$6:$U$35,19,FALSE))</f>
        <v>7</v>
      </c>
      <c r="AI24" s="140" t="str">
        <f>IF(AI22="","",VLOOKUP(AI22,'【記載例】シフト記号表（勤務時間帯）'!$C$6:$U$35,19,FALSE))</f>
        <v/>
      </c>
      <c r="AJ24" s="140">
        <f>IF(AJ22="","",VLOOKUP(AJ22,'【記載例】シフト記号表（勤務時間帯）'!$C$6:$U$35,19,FALSE))</f>
        <v>7</v>
      </c>
      <c r="AK24" s="140">
        <f>IF(AK22="","",VLOOKUP(AK22,'【記載例】シフト記号表（勤務時間帯）'!$C$6:$U$35,19,FALSE))</f>
        <v>7</v>
      </c>
      <c r="AL24" s="140" t="str">
        <f>IF(AL22="","",VLOOKUP(AL22,'【記載例】シフト記号表（勤務時間帯）'!$C$6:$U$35,19,FALSE))</f>
        <v/>
      </c>
      <c r="AM24" s="141">
        <f>IF(AM22="","",VLOOKUP(AM22,'【記載例】シフト記号表（勤務時間帯）'!$C$6:$U$35,19,FALSE))</f>
        <v>7</v>
      </c>
      <c r="AN24" s="139">
        <f>IF(AN22="","",VLOOKUP(AN22,'【記載例】シフト記号表（勤務時間帯）'!$C$6:$U$35,19,FALSE))</f>
        <v>7</v>
      </c>
      <c r="AO24" s="140">
        <f>IF(AO22="","",VLOOKUP(AO22,'【記載例】シフト記号表（勤務時間帯）'!$C$6:$U$35,19,FALSE))</f>
        <v>7</v>
      </c>
      <c r="AP24" s="140" t="str">
        <f>IF(AP22="","",VLOOKUP(AP22,'【記載例】シフト記号表（勤務時間帯）'!$C$6:$U$35,19,FALSE))</f>
        <v/>
      </c>
      <c r="AQ24" s="140">
        <f>IF(AQ22="","",VLOOKUP(AQ22,'【記載例】シフト記号表（勤務時間帯）'!$C$6:$U$35,19,FALSE))</f>
        <v>7</v>
      </c>
      <c r="AR24" s="140">
        <f>IF(AR22="","",VLOOKUP(AR22,'【記載例】シフト記号表（勤務時間帯）'!$C$6:$U$35,19,FALSE))</f>
        <v>7</v>
      </c>
      <c r="AS24" s="140" t="str">
        <f>IF(AS22="","",VLOOKUP(AS22,'【記載例】シフト記号表（勤務時間帯）'!$C$6:$U$35,19,FALSE))</f>
        <v/>
      </c>
      <c r="AT24" s="141">
        <f>IF(AT22="","",VLOOKUP(AT22,'【記載例】シフト記号表（勤務時間帯）'!$C$6:$U$35,19,FALSE))</f>
        <v>7</v>
      </c>
      <c r="AU24" s="139" t="str">
        <f>IF(AU22="","",VLOOKUP(AU22,'【記載例】シフト記号表（勤務時間帯）'!$C$6:$U$35,19,FALSE))</f>
        <v/>
      </c>
      <c r="AV24" s="140" t="str">
        <f>IF(AV22="","",VLOOKUP(AV22,'【記載例】シフト記号表（勤務時間帯）'!$C$6:$U$35,19,FALSE))</f>
        <v/>
      </c>
      <c r="AW24" s="140" t="str">
        <f>IF(AW22="","",VLOOKUP(AW22,'【記載例】シフト記号表（勤務時間帯）'!$C$6:$U$35,19,FALSE))</f>
        <v/>
      </c>
      <c r="AX24" s="1182">
        <f>IF($BB$3="４週",SUM(S24:AT24),IF($BB$3="暦月",SUM(S24:AW24),""))</f>
        <v>140</v>
      </c>
      <c r="AY24" s="1183"/>
      <c r="AZ24" s="1184">
        <f>IF($BB$3="４週",AX24/4,IF($BB$3="暦月",【記載例】通所介護!AX24/(【記載例】通所介護!$BB$8/7),""))</f>
        <v>35</v>
      </c>
      <c r="BA24" s="1185"/>
      <c r="BB24" s="1206"/>
      <c r="BC24" s="1207"/>
      <c r="BD24" s="1207"/>
      <c r="BE24" s="1207"/>
      <c r="BF24" s="1208"/>
    </row>
    <row r="25" spans="2:58" ht="20.25" customHeight="1">
      <c r="B25" s="1332">
        <f>B22+1</f>
        <v>2</v>
      </c>
      <c r="C25" s="1234" t="s">
        <v>60</v>
      </c>
      <c r="D25" s="1235"/>
      <c r="E25" s="1236"/>
      <c r="F25" s="77"/>
      <c r="G25" s="1118" t="s">
        <v>125</v>
      </c>
      <c r="H25" s="1121" t="s">
        <v>128</v>
      </c>
      <c r="I25" s="1122"/>
      <c r="J25" s="1122"/>
      <c r="K25" s="1123"/>
      <c r="L25" s="1125" t="s">
        <v>130</v>
      </c>
      <c r="M25" s="1126"/>
      <c r="N25" s="1126"/>
      <c r="O25" s="1127"/>
      <c r="P25" s="1134" t="s">
        <v>49</v>
      </c>
      <c r="Q25" s="1135"/>
      <c r="R25" s="1136"/>
      <c r="S25" s="89"/>
      <c r="T25" s="90" t="s">
        <v>164</v>
      </c>
      <c r="U25" s="90" t="s">
        <v>164</v>
      </c>
      <c r="V25" s="90" t="s">
        <v>164</v>
      </c>
      <c r="W25" s="90" t="s">
        <v>164</v>
      </c>
      <c r="X25" s="90" t="s">
        <v>164</v>
      </c>
      <c r="Y25" s="91"/>
      <c r="Z25" s="89"/>
      <c r="AA25" s="90" t="s">
        <v>164</v>
      </c>
      <c r="AB25" s="90" t="s">
        <v>164</v>
      </c>
      <c r="AC25" s="90" t="s">
        <v>164</v>
      </c>
      <c r="AD25" s="90" t="s">
        <v>164</v>
      </c>
      <c r="AE25" s="90" t="s">
        <v>164</v>
      </c>
      <c r="AF25" s="91"/>
      <c r="AG25" s="89"/>
      <c r="AH25" s="90" t="s">
        <v>164</v>
      </c>
      <c r="AI25" s="90" t="s">
        <v>164</v>
      </c>
      <c r="AJ25" s="90" t="s">
        <v>164</v>
      </c>
      <c r="AK25" s="90" t="s">
        <v>164</v>
      </c>
      <c r="AL25" s="90" t="s">
        <v>164</v>
      </c>
      <c r="AM25" s="91"/>
      <c r="AN25" s="89"/>
      <c r="AO25" s="90" t="s">
        <v>164</v>
      </c>
      <c r="AP25" s="90" t="s">
        <v>164</v>
      </c>
      <c r="AQ25" s="90" t="s">
        <v>164</v>
      </c>
      <c r="AR25" s="90" t="s">
        <v>164</v>
      </c>
      <c r="AS25" s="90" t="s">
        <v>164</v>
      </c>
      <c r="AT25" s="91"/>
      <c r="AU25" s="89"/>
      <c r="AV25" s="90"/>
      <c r="AW25" s="90"/>
      <c r="AX25" s="1163"/>
      <c r="AY25" s="1164"/>
      <c r="AZ25" s="1165"/>
      <c r="BA25" s="1166"/>
      <c r="BB25" s="1200"/>
      <c r="BC25" s="1201"/>
      <c r="BD25" s="1201"/>
      <c r="BE25" s="1201"/>
      <c r="BF25" s="1202"/>
    </row>
    <row r="26" spans="2:58" ht="20.25" customHeight="1">
      <c r="B26" s="1332"/>
      <c r="C26" s="1237"/>
      <c r="D26" s="1238"/>
      <c r="E26" s="1239"/>
      <c r="F26" s="75"/>
      <c r="G26" s="1119"/>
      <c r="H26" s="1124"/>
      <c r="I26" s="1122"/>
      <c r="J26" s="1122"/>
      <c r="K26" s="1123"/>
      <c r="L26" s="1128"/>
      <c r="M26" s="1129"/>
      <c r="N26" s="1129"/>
      <c r="O26" s="1130"/>
      <c r="P26" s="1172" t="s">
        <v>15</v>
      </c>
      <c r="Q26" s="1173"/>
      <c r="R26" s="1174"/>
      <c r="S26" s="136" t="str">
        <f>IF(S25="","",VLOOKUP(S25,'【記載例】シフト記号表（勤務時間帯）'!$C$6:$K$35,9,FALSE))</f>
        <v/>
      </c>
      <c r="T26" s="137">
        <f>IF(T25="","",VLOOKUP(T25,'【記載例】シフト記号表（勤務時間帯）'!$C$6:$K$35,9,FALSE))</f>
        <v>8</v>
      </c>
      <c r="U26" s="137">
        <f>IF(U25="","",VLOOKUP(U25,'【記載例】シフト記号表（勤務時間帯）'!$C$6:$K$35,9,FALSE))</f>
        <v>8</v>
      </c>
      <c r="V26" s="137">
        <f>IF(V25="","",VLOOKUP(V25,'【記載例】シフト記号表（勤務時間帯）'!$C$6:$K$35,9,FALSE))</f>
        <v>8</v>
      </c>
      <c r="W26" s="137">
        <f>IF(W25="","",VLOOKUP(W25,'【記載例】シフト記号表（勤務時間帯）'!$C$6:$K$35,9,FALSE))</f>
        <v>8</v>
      </c>
      <c r="X26" s="137">
        <f>IF(X25="","",VLOOKUP(X25,'【記載例】シフト記号表（勤務時間帯）'!$C$6:$K$35,9,FALSE))</f>
        <v>8</v>
      </c>
      <c r="Y26" s="138" t="str">
        <f>IF(Y25="","",VLOOKUP(Y25,'【記載例】シフト記号表（勤務時間帯）'!$C$6:$K$35,9,FALSE))</f>
        <v/>
      </c>
      <c r="Z26" s="136" t="str">
        <f>IF(Z25="","",VLOOKUP(Z25,'【記載例】シフト記号表（勤務時間帯）'!$C$6:$K$35,9,FALSE))</f>
        <v/>
      </c>
      <c r="AA26" s="137">
        <f>IF(AA25="","",VLOOKUP(AA25,'【記載例】シフト記号表（勤務時間帯）'!$C$6:$K$35,9,FALSE))</f>
        <v>8</v>
      </c>
      <c r="AB26" s="137">
        <f>IF(AB25="","",VLOOKUP(AB25,'【記載例】シフト記号表（勤務時間帯）'!$C$6:$K$35,9,FALSE))</f>
        <v>8</v>
      </c>
      <c r="AC26" s="137">
        <f>IF(AC25="","",VLOOKUP(AC25,'【記載例】シフト記号表（勤務時間帯）'!$C$6:$K$35,9,FALSE))</f>
        <v>8</v>
      </c>
      <c r="AD26" s="137">
        <f>IF(AD25="","",VLOOKUP(AD25,'【記載例】シフト記号表（勤務時間帯）'!$C$6:$K$35,9,FALSE))</f>
        <v>8</v>
      </c>
      <c r="AE26" s="137">
        <f>IF(AE25="","",VLOOKUP(AE25,'【記載例】シフト記号表（勤務時間帯）'!$C$6:$K$35,9,FALSE))</f>
        <v>8</v>
      </c>
      <c r="AF26" s="138" t="str">
        <f>IF(AF25="","",VLOOKUP(AF25,'【記載例】シフト記号表（勤務時間帯）'!$C$6:$K$35,9,FALSE))</f>
        <v/>
      </c>
      <c r="AG26" s="136" t="str">
        <f>IF(AG25="","",VLOOKUP(AG25,'【記載例】シフト記号表（勤務時間帯）'!$C$6:$K$35,9,FALSE))</f>
        <v/>
      </c>
      <c r="AH26" s="137">
        <f>IF(AH25="","",VLOOKUP(AH25,'【記載例】シフト記号表（勤務時間帯）'!$C$6:$K$35,9,FALSE))</f>
        <v>8</v>
      </c>
      <c r="AI26" s="137">
        <f>IF(AI25="","",VLOOKUP(AI25,'【記載例】シフト記号表（勤務時間帯）'!$C$6:$K$35,9,FALSE))</f>
        <v>8</v>
      </c>
      <c r="AJ26" s="137">
        <f>IF(AJ25="","",VLOOKUP(AJ25,'【記載例】シフト記号表（勤務時間帯）'!$C$6:$K$35,9,FALSE))</f>
        <v>8</v>
      </c>
      <c r="AK26" s="137">
        <f>IF(AK25="","",VLOOKUP(AK25,'【記載例】シフト記号表（勤務時間帯）'!$C$6:$K$35,9,FALSE))</f>
        <v>8</v>
      </c>
      <c r="AL26" s="137">
        <f>IF(AL25="","",VLOOKUP(AL25,'【記載例】シフト記号表（勤務時間帯）'!$C$6:$K$35,9,FALSE))</f>
        <v>8</v>
      </c>
      <c r="AM26" s="138" t="str">
        <f>IF(AM25="","",VLOOKUP(AM25,'【記載例】シフト記号表（勤務時間帯）'!$C$6:$K$35,9,FALSE))</f>
        <v/>
      </c>
      <c r="AN26" s="136" t="str">
        <f>IF(AN25="","",VLOOKUP(AN25,'【記載例】シフト記号表（勤務時間帯）'!$C$6:$K$35,9,FALSE))</f>
        <v/>
      </c>
      <c r="AO26" s="137">
        <f>IF(AO25="","",VLOOKUP(AO25,'【記載例】シフト記号表（勤務時間帯）'!$C$6:$K$35,9,FALSE))</f>
        <v>8</v>
      </c>
      <c r="AP26" s="137">
        <f>IF(AP25="","",VLOOKUP(AP25,'【記載例】シフト記号表（勤務時間帯）'!$C$6:$K$35,9,FALSE))</f>
        <v>8</v>
      </c>
      <c r="AQ26" s="137">
        <f>IF(AQ25="","",VLOOKUP(AQ25,'【記載例】シフト記号表（勤務時間帯）'!$C$6:$K$35,9,FALSE))</f>
        <v>8</v>
      </c>
      <c r="AR26" s="137">
        <f>IF(AR25="","",VLOOKUP(AR25,'【記載例】シフト記号表（勤務時間帯）'!$C$6:$K$35,9,FALSE))</f>
        <v>8</v>
      </c>
      <c r="AS26" s="137">
        <f>IF(AS25="","",VLOOKUP(AS25,'【記載例】シフト記号表（勤務時間帯）'!$C$6:$K$35,9,FALSE))</f>
        <v>8</v>
      </c>
      <c r="AT26" s="138" t="str">
        <f>IF(AT25="","",VLOOKUP(AT25,'【記載例】シフト記号表（勤務時間帯）'!$C$6:$K$35,9,FALSE))</f>
        <v/>
      </c>
      <c r="AU26" s="136" t="str">
        <f>IF(AU25="","",VLOOKUP(AU25,'【記載例】シフト記号表（勤務時間帯）'!$C$6:$K$35,9,FALSE))</f>
        <v/>
      </c>
      <c r="AV26" s="137" t="str">
        <f>IF(AV25="","",VLOOKUP(AV25,'【記載例】シフト記号表（勤務時間帯）'!$C$6:$K$35,9,FALSE))</f>
        <v/>
      </c>
      <c r="AW26" s="137" t="str">
        <f>IF(AW25="","",VLOOKUP(AW25,'【記載例】シフト記号表（勤務時間帯）'!$C$6:$K$35,9,FALSE))</f>
        <v/>
      </c>
      <c r="AX26" s="1175">
        <f>IF($BB$3="４週",SUM(S26:AT26),IF($BB$3="暦月",SUM(S26:AW26),""))</f>
        <v>160</v>
      </c>
      <c r="AY26" s="1176"/>
      <c r="AZ26" s="1177">
        <f>IF($BB$3="４週",AX26/4,IF($BB$3="暦月",【記載例】通所介護!AX26/(【記載例】通所介護!$BB$8/7),""))</f>
        <v>40</v>
      </c>
      <c r="BA26" s="1178"/>
      <c r="BB26" s="1203"/>
      <c r="BC26" s="1204"/>
      <c r="BD26" s="1204"/>
      <c r="BE26" s="1204"/>
      <c r="BF26" s="1205"/>
    </row>
    <row r="27" spans="2:58" ht="20.25" customHeight="1">
      <c r="B27" s="1332"/>
      <c r="C27" s="1240"/>
      <c r="D27" s="1241"/>
      <c r="E27" s="1242"/>
      <c r="F27" s="75" t="str">
        <f>C25</f>
        <v>生活相談員</v>
      </c>
      <c r="G27" s="1120"/>
      <c r="H27" s="1124"/>
      <c r="I27" s="1122"/>
      <c r="J27" s="1122"/>
      <c r="K27" s="1123"/>
      <c r="L27" s="1131"/>
      <c r="M27" s="1132"/>
      <c r="N27" s="1132"/>
      <c r="O27" s="1133"/>
      <c r="P27" s="1209" t="s">
        <v>50</v>
      </c>
      <c r="Q27" s="1210"/>
      <c r="R27" s="1211"/>
      <c r="S27" s="139" t="str">
        <f>IF(S25="","",VLOOKUP(S25,'【記載例】シフト記号表（勤務時間帯）'!$C$6:$U$35,19,FALSE))</f>
        <v/>
      </c>
      <c r="T27" s="140">
        <f>IF(T25="","",VLOOKUP(T25,'【記載例】シフト記号表（勤務時間帯）'!$C$6:$U$35,19,FALSE))</f>
        <v>7</v>
      </c>
      <c r="U27" s="140">
        <f>IF(U25="","",VLOOKUP(U25,'【記載例】シフト記号表（勤務時間帯）'!$C$6:$U$35,19,FALSE))</f>
        <v>7</v>
      </c>
      <c r="V27" s="140">
        <f>IF(V25="","",VLOOKUP(V25,'【記載例】シフト記号表（勤務時間帯）'!$C$6:$U$35,19,FALSE))</f>
        <v>7</v>
      </c>
      <c r="W27" s="140">
        <f>IF(W25="","",VLOOKUP(W25,'【記載例】シフト記号表（勤務時間帯）'!$C$6:$U$35,19,FALSE))</f>
        <v>7</v>
      </c>
      <c r="X27" s="140">
        <f>IF(X25="","",VLOOKUP(X25,'【記載例】シフト記号表（勤務時間帯）'!$C$6:$U$35,19,FALSE))</f>
        <v>7</v>
      </c>
      <c r="Y27" s="141" t="str">
        <f>IF(Y25="","",VLOOKUP(Y25,'【記載例】シフト記号表（勤務時間帯）'!$C$6:$U$35,19,FALSE))</f>
        <v/>
      </c>
      <c r="Z27" s="139" t="str">
        <f>IF(Z25="","",VLOOKUP(Z25,'【記載例】シフト記号表（勤務時間帯）'!$C$6:$U$35,19,FALSE))</f>
        <v/>
      </c>
      <c r="AA27" s="140">
        <f>IF(AA25="","",VLOOKUP(AA25,'【記載例】シフト記号表（勤務時間帯）'!$C$6:$U$35,19,FALSE))</f>
        <v>7</v>
      </c>
      <c r="AB27" s="140">
        <f>IF(AB25="","",VLOOKUP(AB25,'【記載例】シフト記号表（勤務時間帯）'!$C$6:$U$35,19,FALSE))</f>
        <v>7</v>
      </c>
      <c r="AC27" s="140">
        <f>IF(AC25="","",VLOOKUP(AC25,'【記載例】シフト記号表（勤務時間帯）'!$C$6:$U$35,19,FALSE))</f>
        <v>7</v>
      </c>
      <c r="AD27" s="140">
        <f>IF(AD25="","",VLOOKUP(AD25,'【記載例】シフト記号表（勤務時間帯）'!$C$6:$U$35,19,FALSE))</f>
        <v>7</v>
      </c>
      <c r="AE27" s="140">
        <f>IF(AE25="","",VLOOKUP(AE25,'【記載例】シフト記号表（勤務時間帯）'!$C$6:$U$35,19,FALSE))</f>
        <v>7</v>
      </c>
      <c r="AF27" s="141" t="str">
        <f>IF(AF25="","",VLOOKUP(AF25,'【記載例】シフト記号表（勤務時間帯）'!$C$6:$U$35,19,FALSE))</f>
        <v/>
      </c>
      <c r="AG27" s="139" t="str">
        <f>IF(AG25="","",VLOOKUP(AG25,'【記載例】シフト記号表（勤務時間帯）'!$C$6:$U$35,19,FALSE))</f>
        <v/>
      </c>
      <c r="AH27" s="140">
        <f>IF(AH25="","",VLOOKUP(AH25,'【記載例】シフト記号表（勤務時間帯）'!$C$6:$U$35,19,FALSE))</f>
        <v>7</v>
      </c>
      <c r="AI27" s="140">
        <f>IF(AI25="","",VLOOKUP(AI25,'【記載例】シフト記号表（勤務時間帯）'!$C$6:$U$35,19,FALSE))</f>
        <v>7</v>
      </c>
      <c r="AJ27" s="140">
        <f>IF(AJ25="","",VLOOKUP(AJ25,'【記載例】シフト記号表（勤務時間帯）'!$C$6:$U$35,19,FALSE))</f>
        <v>7</v>
      </c>
      <c r="AK27" s="140">
        <f>IF(AK25="","",VLOOKUP(AK25,'【記載例】シフト記号表（勤務時間帯）'!$C$6:$U$35,19,FALSE))</f>
        <v>7</v>
      </c>
      <c r="AL27" s="140">
        <f>IF(AL25="","",VLOOKUP(AL25,'【記載例】シフト記号表（勤務時間帯）'!$C$6:$U$35,19,FALSE))</f>
        <v>7</v>
      </c>
      <c r="AM27" s="141" t="str">
        <f>IF(AM25="","",VLOOKUP(AM25,'【記載例】シフト記号表（勤務時間帯）'!$C$6:$U$35,19,FALSE))</f>
        <v/>
      </c>
      <c r="AN27" s="139" t="str">
        <f>IF(AN25="","",VLOOKUP(AN25,'【記載例】シフト記号表（勤務時間帯）'!$C$6:$U$35,19,FALSE))</f>
        <v/>
      </c>
      <c r="AO27" s="140">
        <f>IF(AO25="","",VLOOKUP(AO25,'【記載例】シフト記号表（勤務時間帯）'!$C$6:$U$35,19,FALSE))</f>
        <v>7</v>
      </c>
      <c r="AP27" s="140">
        <f>IF(AP25="","",VLOOKUP(AP25,'【記載例】シフト記号表（勤務時間帯）'!$C$6:$U$35,19,FALSE))</f>
        <v>7</v>
      </c>
      <c r="AQ27" s="140">
        <f>IF(AQ25="","",VLOOKUP(AQ25,'【記載例】シフト記号表（勤務時間帯）'!$C$6:$U$35,19,FALSE))</f>
        <v>7</v>
      </c>
      <c r="AR27" s="140">
        <f>IF(AR25="","",VLOOKUP(AR25,'【記載例】シフト記号表（勤務時間帯）'!$C$6:$U$35,19,FALSE))</f>
        <v>7</v>
      </c>
      <c r="AS27" s="140">
        <f>IF(AS25="","",VLOOKUP(AS25,'【記載例】シフト記号表（勤務時間帯）'!$C$6:$U$35,19,FALSE))</f>
        <v>7</v>
      </c>
      <c r="AT27" s="141" t="str">
        <f>IF(AT25="","",VLOOKUP(AT25,'【記載例】シフト記号表（勤務時間帯）'!$C$6:$U$35,19,FALSE))</f>
        <v/>
      </c>
      <c r="AU27" s="139" t="str">
        <f>IF(AU25="","",VLOOKUP(AU25,'【記載例】シフト記号表（勤務時間帯）'!$C$6:$U$35,19,FALSE))</f>
        <v/>
      </c>
      <c r="AV27" s="140" t="str">
        <f>IF(AV25="","",VLOOKUP(AV25,'【記載例】シフト記号表（勤務時間帯）'!$C$6:$U$35,19,FALSE))</f>
        <v/>
      </c>
      <c r="AW27" s="140" t="str">
        <f>IF(AW25="","",VLOOKUP(AW25,'【記載例】シフト記号表（勤務時間帯）'!$C$6:$U$35,19,FALSE))</f>
        <v/>
      </c>
      <c r="AX27" s="1182">
        <f>IF($BB$3="４週",SUM(S27:AT27),IF($BB$3="暦月",SUM(S27:AW27),""))</f>
        <v>140</v>
      </c>
      <c r="AY27" s="1183"/>
      <c r="AZ27" s="1184">
        <f>IF($BB$3="４週",AX27/4,IF($BB$3="暦月",【記載例】通所介護!AX27/(【記載例】通所介護!$BB$8/7),""))</f>
        <v>35</v>
      </c>
      <c r="BA27" s="1185"/>
      <c r="BB27" s="1206"/>
      <c r="BC27" s="1207"/>
      <c r="BD27" s="1207"/>
      <c r="BE27" s="1207"/>
      <c r="BF27" s="1208"/>
    </row>
    <row r="28" spans="2:58" ht="20.25" customHeight="1">
      <c r="B28" s="1332">
        <f>B25+1</f>
        <v>3</v>
      </c>
      <c r="C28" s="1214" t="s">
        <v>60</v>
      </c>
      <c r="D28" s="1215"/>
      <c r="E28" s="1216"/>
      <c r="F28" s="77"/>
      <c r="G28" s="1118" t="s">
        <v>124</v>
      </c>
      <c r="H28" s="1121" t="s">
        <v>168</v>
      </c>
      <c r="I28" s="1122"/>
      <c r="J28" s="1122"/>
      <c r="K28" s="1123"/>
      <c r="L28" s="1125" t="s">
        <v>131</v>
      </c>
      <c r="M28" s="1126"/>
      <c r="N28" s="1126"/>
      <c r="O28" s="1127"/>
      <c r="P28" s="1134" t="s">
        <v>49</v>
      </c>
      <c r="Q28" s="1135"/>
      <c r="R28" s="1136"/>
      <c r="S28" s="89" t="s">
        <v>164</v>
      </c>
      <c r="T28" s="90"/>
      <c r="U28" s="90"/>
      <c r="V28" s="90"/>
      <c r="W28" s="90"/>
      <c r="X28" s="90"/>
      <c r="Y28" s="91" t="s">
        <v>164</v>
      </c>
      <c r="Z28" s="89" t="s">
        <v>164</v>
      </c>
      <c r="AA28" s="90"/>
      <c r="AB28" s="90"/>
      <c r="AC28" s="90"/>
      <c r="AD28" s="90"/>
      <c r="AE28" s="90"/>
      <c r="AF28" s="91" t="s">
        <v>164</v>
      </c>
      <c r="AG28" s="89" t="s">
        <v>164</v>
      </c>
      <c r="AH28" s="90"/>
      <c r="AI28" s="90"/>
      <c r="AJ28" s="90"/>
      <c r="AK28" s="90"/>
      <c r="AL28" s="90"/>
      <c r="AM28" s="91" t="s">
        <v>164</v>
      </c>
      <c r="AN28" s="89" t="s">
        <v>164</v>
      </c>
      <c r="AO28" s="90"/>
      <c r="AP28" s="90"/>
      <c r="AQ28" s="90"/>
      <c r="AR28" s="90"/>
      <c r="AS28" s="90"/>
      <c r="AT28" s="91" t="s">
        <v>164</v>
      </c>
      <c r="AU28" s="89"/>
      <c r="AV28" s="90"/>
      <c r="AW28" s="90"/>
      <c r="AX28" s="1163"/>
      <c r="AY28" s="1164"/>
      <c r="AZ28" s="1165"/>
      <c r="BA28" s="1166"/>
      <c r="BB28" s="1200" t="s">
        <v>139</v>
      </c>
      <c r="BC28" s="1201"/>
      <c r="BD28" s="1201"/>
      <c r="BE28" s="1201"/>
      <c r="BF28" s="1202"/>
    </row>
    <row r="29" spans="2:58" ht="20.25" customHeight="1">
      <c r="B29" s="1332"/>
      <c r="C29" s="1217"/>
      <c r="D29" s="1218"/>
      <c r="E29" s="1219"/>
      <c r="F29" s="75"/>
      <c r="G29" s="1119"/>
      <c r="H29" s="1124"/>
      <c r="I29" s="1122"/>
      <c r="J29" s="1122"/>
      <c r="K29" s="1123"/>
      <c r="L29" s="1128"/>
      <c r="M29" s="1129"/>
      <c r="N29" s="1129"/>
      <c r="O29" s="1130"/>
      <c r="P29" s="1172" t="s">
        <v>15</v>
      </c>
      <c r="Q29" s="1173"/>
      <c r="R29" s="1174"/>
      <c r="S29" s="136">
        <f>IF(S28="","",VLOOKUP(S28,'【記載例】シフト記号表（勤務時間帯）'!$C$6:$K$35,9,FALSE))</f>
        <v>8</v>
      </c>
      <c r="T29" s="137" t="str">
        <f>IF(T28="","",VLOOKUP(T28,'【記載例】シフト記号表（勤務時間帯）'!$C$6:$K$35,9,FALSE))</f>
        <v/>
      </c>
      <c r="U29" s="137" t="str">
        <f>IF(U28="","",VLOOKUP(U28,'【記載例】シフト記号表（勤務時間帯）'!$C$6:$K$35,9,FALSE))</f>
        <v/>
      </c>
      <c r="V29" s="137" t="str">
        <f>IF(V28="","",VLOOKUP(V28,'【記載例】シフト記号表（勤務時間帯）'!$C$6:$K$35,9,FALSE))</f>
        <v/>
      </c>
      <c r="W29" s="137" t="str">
        <f>IF(W28="","",VLOOKUP(W28,'【記載例】シフト記号表（勤務時間帯）'!$C$6:$K$35,9,FALSE))</f>
        <v/>
      </c>
      <c r="X29" s="137" t="str">
        <f>IF(X28="","",VLOOKUP(X28,'【記載例】シフト記号表（勤務時間帯）'!$C$6:$K$35,9,FALSE))</f>
        <v/>
      </c>
      <c r="Y29" s="138">
        <f>IF(Y28="","",VLOOKUP(Y28,'【記載例】シフト記号表（勤務時間帯）'!$C$6:$K$35,9,FALSE))</f>
        <v>8</v>
      </c>
      <c r="Z29" s="136">
        <f>IF(Z28="","",VLOOKUP(Z28,'【記載例】シフト記号表（勤務時間帯）'!$C$6:$K$35,9,FALSE))</f>
        <v>8</v>
      </c>
      <c r="AA29" s="137" t="str">
        <f>IF(AA28="","",VLOOKUP(AA28,'【記載例】シフト記号表（勤務時間帯）'!$C$6:$K$35,9,FALSE))</f>
        <v/>
      </c>
      <c r="AB29" s="137" t="str">
        <f>IF(AB28="","",VLOOKUP(AB28,'【記載例】シフト記号表（勤務時間帯）'!$C$6:$K$35,9,FALSE))</f>
        <v/>
      </c>
      <c r="AC29" s="137" t="str">
        <f>IF(AC28="","",VLOOKUP(AC28,'【記載例】シフト記号表（勤務時間帯）'!$C$6:$K$35,9,FALSE))</f>
        <v/>
      </c>
      <c r="AD29" s="137" t="str">
        <f>IF(AD28="","",VLOOKUP(AD28,'【記載例】シフト記号表（勤務時間帯）'!$C$6:$K$35,9,FALSE))</f>
        <v/>
      </c>
      <c r="AE29" s="137" t="str">
        <f>IF(AE28="","",VLOOKUP(AE28,'【記載例】シフト記号表（勤務時間帯）'!$C$6:$K$35,9,FALSE))</f>
        <v/>
      </c>
      <c r="AF29" s="138">
        <f>IF(AF28="","",VLOOKUP(AF28,'【記載例】シフト記号表（勤務時間帯）'!$C$6:$K$35,9,FALSE))</f>
        <v>8</v>
      </c>
      <c r="AG29" s="136">
        <f>IF(AG28="","",VLOOKUP(AG28,'【記載例】シフト記号表（勤務時間帯）'!$C$6:$K$35,9,FALSE))</f>
        <v>8</v>
      </c>
      <c r="AH29" s="137" t="str">
        <f>IF(AH28="","",VLOOKUP(AH28,'【記載例】シフト記号表（勤務時間帯）'!$C$6:$K$35,9,FALSE))</f>
        <v/>
      </c>
      <c r="AI29" s="137" t="str">
        <f>IF(AI28="","",VLOOKUP(AI28,'【記載例】シフト記号表（勤務時間帯）'!$C$6:$K$35,9,FALSE))</f>
        <v/>
      </c>
      <c r="AJ29" s="137" t="str">
        <f>IF(AJ28="","",VLOOKUP(AJ28,'【記載例】シフト記号表（勤務時間帯）'!$C$6:$K$35,9,FALSE))</f>
        <v/>
      </c>
      <c r="AK29" s="137" t="str">
        <f>IF(AK28="","",VLOOKUP(AK28,'【記載例】シフト記号表（勤務時間帯）'!$C$6:$K$35,9,FALSE))</f>
        <v/>
      </c>
      <c r="AL29" s="137" t="str">
        <f>IF(AL28="","",VLOOKUP(AL28,'【記載例】シフト記号表（勤務時間帯）'!$C$6:$K$35,9,FALSE))</f>
        <v/>
      </c>
      <c r="AM29" s="138">
        <f>IF(AM28="","",VLOOKUP(AM28,'【記載例】シフト記号表（勤務時間帯）'!$C$6:$K$35,9,FALSE))</f>
        <v>8</v>
      </c>
      <c r="AN29" s="136">
        <f>IF(AN28="","",VLOOKUP(AN28,'【記載例】シフト記号表（勤務時間帯）'!$C$6:$K$35,9,FALSE))</f>
        <v>8</v>
      </c>
      <c r="AO29" s="137" t="str">
        <f>IF(AO28="","",VLOOKUP(AO28,'【記載例】シフト記号表（勤務時間帯）'!$C$6:$K$35,9,FALSE))</f>
        <v/>
      </c>
      <c r="AP29" s="137" t="str">
        <f>IF(AP28="","",VLOOKUP(AP28,'【記載例】シフト記号表（勤務時間帯）'!$C$6:$K$35,9,FALSE))</f>
        <v/>
      </c>
      <c r="AQ29" s="137" t="str">
        <f>IF(AQ28="","",VLOOKUP(AQ28,'【記載例】シフト記号表（勤務時間帯）'!$C$6:$K$35,9,FALSE))</f>
        <v/>
      </c>
      <c r="AR29" s="137" t="str">
        <f>IF(AR28="","",VLOOKUP(AR28,'【記載例】シフト記号表（勤務時間帯）'!$C$6:$K$35,9,FALSE))</f>
        <v/>
      </c>
      <c r="AS29" s="137" t="str">
        <f>IF(AS28="","",VLOOKUP(AS28,'【記載例】シフト記号表（勤務時間帯）'!$C$6:$K$35,9,FALSE))</f>
        <v/>
      </c>
      <c r="AT29" s="138">
        <f>IF(AT28="","",VLOOKUP(AT28,'【記載例】シフト記号表（勤務時間帯）'!$C$6:$K$35,9,FALSE))</f>
        <v>8</v>
      </c>
      <c r="AU29" s="136" t="str">
        <f>IF(AU28="","",VLOOKUP(AU28,'【記載例】シフト記号表（勤務時間帯）'!$C$6:$K$35,9,FALSE))</f>
        <v/>
      </c>
      <c r="AV29" s="137" t="str">
        <f>IF(AV28="","",VLOOKUP(AV28,'【記載例】シフト記号表（勤務時間帯）'!$C$6:$K$35,9,FALSE))</f>
        <v/>
      </c>
      <c r="AW29" s="137" t="str">
        <f>IF(AW28="","",VLOOKUP(AW28,'【記載例】シフト記号表（勤務時間帯）'!$C$6:$K$35,9,FALSE))</f>
        <v/>
      </c>
      <c r="AX29" s="1175">
        <f>IF($BB$3="４週",SUM(S29:AT29),IF($BB$3="暦月",SUM(S29:AW29),""))</f>
        <v>64</v>
      </c>
      <c r="AY29" s="1176"/>
      <c r="AZ29" s="1177">
        <f>IF($BB$3="４週",AX29/4,IF($BB$3="暦月",【記載例】通所介護!AX29/(【記載例】通所介護!$BB$8/7),""))</f>
        <v>16</v>
      </c>
      <c r="BA29" s="1178"/>
      <c r="BB29" s="1203"/>
      <c r="BC29" s="1204"/>
      <c r="BD29" s="1204"/>
      <c r="BE29" s="1204"/>
      <c r="BF29" s="1205"/>
    </row>
    <row r="30" spans="2:58" ht="20.25" customHeight="1">
      <c r="B30" s="1332"/>
      <c r="C30" s="1220"/>
      <c r="D30" s="1221"/>
      <c r="E30" s="1222"/>
      <c r="F30" s="75" t="str">
        <f>C28</f>
        <v>生活相談員</v>
      </c>
      <c r="G30" s="1120"/>
      <c r="H30" s="1124"/>
      <c r="I30" s="1122"/>
      <c r="J30" s="1122"/>
      <c r="K30" s="1123"/>
      <c r="L30" s="1131"/>
      <c r="M30" s="1132"/>
      <c r="N30" s="1132"/>
      <c r="O30" s="1133"/>
      <c r="P30" s="1209" t="s">
        <v>50</v>
      </c>
      <c r="Q30" s="1210"/>
      <c r="R30" s="1211"/>
      <c r="S30" s="139">
        <f>IF(S28="","",VLOOKUP(S28,'【記載例】シフト記号表（勤務時間帯）'!$C$6:$U$35,19,FALSE))</f>
        <v>7</v>
      </c>
      <c r="T30" s="140" t="str">
        <f>IF(T28="","",VLOOKUP(T28,'【記載例】シフト記号表（勤務時間帯）'!$C$6:$U$35,19,FALSE))</f>
        <v/>
      </c>
      <c r="U30" s="140" t="str">
        <f>IF(U28="","",VLOOKUP(U28,'【記載例】シフト記号表（勤務時間帯）'!$C$6:$U$35,19,FALSE))</f>
        <v/>
      </c>
      <c r="V30" s="140" t="str">
        <f>IF(V28="","",VLOOKUP(V28,'【記載例】シフト記号表（勤務時間帯）'!$C$6:$U$35,19,FALSE))</f>
        <v/>
      </c>
      <c r="W30" s="140" t="str">
        <f>IF(W28="","",VLOOKUP(W28,'【記載例】シフト記号表（勤務時間帯）'!$C$6:$U$35,19,FALSE))</f>
        <v/>
      </c>
      <c r="X30" s="140" t="str">
        <f>IF(X28="","",VLOOKUP(X28,'【記載例】シフト記号表（勤務時間帯）'!$C$6:$U$35,19,FALSE))</f>
        <v/>
      </c>
      <c r="Y30" s="141">
        <f>IF(Y28="","",VLOOKUP(Y28,'【記載例】シフト記号表（勤務時間帯）'!$C$6:$U$35,19,FALSE))</f>
        <v>7</v>
      </c>
      <c r="Z30" s="139">
        <f>IF(Z28="","",VLOOKUP(Z28,'【記載例】シフト記号表（勤務時間帯）'!$C$6:$U$35,19,FALSE))</f>
        <v>7</v>
      </c>
      <c r="AA30" s="140" t="str">
        <f>IF(AA28="","",VLOOKUP(AA28,'【記載例】シフト記号表（勤務時間帯）'!$C$6:$U$35,19,FALSE))</f>
        <v/>
      </c>
      <c r="AB30" s="140" t="str">
        <f>IF(AB28="","",VLOOKUP(AB28,'【記載例】シフト記号表（勤務時間帯）'!$C$6:$U$35,19,FALSE))</f>
        <v/>
      </c>
      <c r="AC30" s="140" t="str">
        <f>IF(AC28="","",VLOOKUP(AC28,'【記載例】シフト記号表（勤務時間帯）'!$C$6:$U$35,19,FALSE))</f>
        <v/>
      </c>
      <c r="AD30" s="140" t="str">
        <f>IF(AD28="","",VLOOKUP(AD28,'【記載例】シフト記号表（勤務時間帯）'!$C$6:$U$35,19,FALSE))</f>
        <v/>
      </c>
      <c r="AE30" s="140" t="str">
        <f>IF(AE28="","",VLOOKUP(AE28,'【記載例】シフト記号表（勤務時間帯）'!$C$6:$U$35,19,FALSE))</f>
        <v/>
      </c>
      <c r="AF30" s="141">
        <f>IF(AF28="","",VLOOKUP(AF28,'【記載例】シフト記号表（勤務時間帯）'!$C$6:$U$35,19,FALSE))</f>
        <v>7</v>
      </c>
      <c r="AG30" s="139">
        <f>IF(AG28="","",VLOOKUP(AG28,'【記載例】シフト記号表（勤務時間帯）'!$C$6:$U$35,19,FALSE))</f>
        <v>7</v>
      </c>
      <c r="AH30" s="140" t="str">
        <f>IF(AH28="","",VLOOKUP(AH28,'【記載例】シフト記号表（勤務時間帯）'!$C$6:$U$35,19,FALSE))</f>
        <v/>
      </c>
      <c r="AI30" s="140" t="str">
        <f>IF(AI28="","",VLOOKUP(AI28,'【記載例】シフト記号表（勤務時間帯）'!$C$6:$U$35,19,FALSE))</f>
        <v/>
      </c>
      <c r="AJ30" s="140" t="str">
        <f>IF(AJ28="","",VLOOKUP(AJ28,'【記載例】シフト記号表（勤務時間帯）'!$C$6:$U$35,19,FALSE))</f>
        <v/>
      </c>
      <c r="AK30" s="140" t="str">
        <f>IF(AK28="","",VLOOKUP(AK28,'【記載例】シフト記号表（勤務時間帯）'!$C$6:$U$35,19,FALSE))</f>
        <v/>
      </c>
      <c r="AL30" s="140" t="str">
        <f>IF(AL28="","",VLOOKUP(AL28,'【記載例】シフト記号表（勤務時間帯）'!$C$6:$U$35,19,FALSE))</f>
        <v/>
      </c>
      <c r="AM30" s="141">
        <f>IF(AM28="","",VLOOKUP(AM28,'【記載例】シフト記号表（勤務時間帯）'!$C$6:$U$35,19,FALSE))</f>
        <v>7</v>
      </c>
      <c r="AN30" s="139">
        <f>IF(AN28="","",VLOOKUP(AN28,'【記載例】シフト記号表（勤務時間帯）'!$C$6:$U$35,19,FALSE))</f>
        <v>7</v>
      </c>
      <c r="AO30" s="140" t="str">
        <f>IF(AO28="","",VLOOKUP(AO28,'【記載例】シフト記号表（勤務時間帯）'!$C$6:$U$35,19,FALSE))</f>
        <v/>
      </c>
      <c r="AP30" s="140" t="str">
        <f>IF(AP28="","",VLOOKUP(AP28,'【記載例】シフト記号表（勤務時間帯）'!$C$6:$U$35,19,FALSE))</f>
        <v/>
      </c>
      <c r="AQ30" s="140" t="str">
        <f>IF(AQ28="","",VLOOKUP(AQ28,'【記載例】シフト記号表（勤務時間帯）'!$C$6:$U$35,19,FALSE))</f>
        <v/>
      </c>
      <c r="AR30" s="140" t="str">
        <f>IF(AR28="","",VLOOKUP(AR28,'【記載例】シフト記号表（勤務時間帯）'!$C$6:$U$35,19,FALSE))</f>
        <v/>
      </c>
      <c r="AS30" s="140" t="str">
        <f>IF(AS28="","",VLOOKUP(AS28,'【記載例】シフト記号表（勤務時間帯）'!$C$6:$U$35,19,FALSE))</f>
        <v/>
      </c>
      <c r="AT30" s="141">
        <f>IF(AT28="","",VLOOKUP(AT28,'【記載例】シフト記号表（勤務時間帯）'!$C$6:$U$35,19,FALSE))</f>
        <v>7</v>
      </c>
      <c r="AU30" s="139" t="str">
        <f>IF(AU28="","",VLOOKUP(AU28,'【記載例】シフト記号表（勤務時間帯）'!$C$6:$U$35,19,FALSE))</f>
        <v/>
      </c>
      <c r="AV30" s="140" t="str">
        <f>IF(AV28="","",VLOOKUP(AV28,'【記載例】シフト記号表（勤務時間帯）'!$C$6:$U$35,19,FALSE))</f>
        <v/>
      </c>
      <c r="AW30" s="140" t="str">
        <f>IF(AW28="","",VLOOKUP(AW28,'【記載例】シフト記号表（勤務時間帯）'!$C$6:$U$35,19,FALSE))</f>
        <v/>
      </c>
      <c r="AX30" s="1182">
        <f>IF($BB$3="４週",SUM(S30:AT30),IF($BB$3="暦月",SUM(S30:AW30),""))</f>
        <v>56</v>
      </c>
      <c r="AY30" s="1183"/>
      <c r="AZ30" s="1184">
        <f>IF($BB$3="４週",AX30/4,IF($BB$3="暦月",【記載例】通所介護!AX30/(【記載例】通所介護!$BB$8/7),""))</f>
        <v>14</v>
      </c>
      <c r="BA30" s="1185"/>
      <c r="BB30" s="1206"/>
      <c r="BC30" s="1207"/>
      <c r="BD30" s="1207"/>
      <c r="BE30" s="1207"/>
      <c r="BF30" s="1208"/>
    </row>
    <row r="31" spans="2:58" ht="20.25" customHeight="1">
      <c r="B31" s="1332">
        <f>B28+1</f>
        <v>4</v>
      </c>
      <c r="C31" s="1214" t="s">
        <v>5</v>
      </c>
      <c r="D31" s="1215"/>
      <c r="E31" s="1216"/>
      <c r="F31" s="77"/>
      <c r="G31" s="1118" t="s">
        <v>124</v>
      </c>
      <c r="H31" s="1121" t="s">
        <v>14</v>
      </c>
      <c r="I31" s="1122"/>
      <c r="J31" s="1122"/>
      <c r="K31" s="1123"/>
      <c r="L31" s="1125" t="s">
        <v>132</v>
      </c>
      <c r="M31" s="1126"/>
      <c r="N31" s="1126"/>
      <c r="O31" s="1127"/>
      <c r="P31" s="1134" t="s">
        <v>49</v>
      </c>
      <c r="Q31" s="1135"/>
      <c r="R31" s="1136"/>
      <c r="S31" s="89" t="s">
        <v>165</v>
      </c>
      <c r="T31" s="90"/>
      <c r="U31" s="90" t="s">
        <v>165</v>
      </c>
      <c r="V31" s="90" t="s">
        <v>165</v>
      </c>
      <c r="W31" s="90"/>
      <c r="X31" s="90" t="s">
        <v>165</v>
      </c>
      <c r="Y31" s="91"/>
      <c r="Z31" s="89" t="s">
        <v>165</v>
      </c>
      <c r="AA31" s="90"/>
      <c r="AB31" s="90" t="s">
        <v>165</v>
      </c>
      <c r="AC31" s="90" t="s">
        <v>165</v>
      </c>
      <c r="AD31" s="90"/>
      <c r="AE31" s="90" t="s">
        <v>165</v>
      </c>
      <c r="AF31" s="91"/>
      <c r="AG31" s="89" t="s">
        <v>165</v>
      </c>
      <c r="AH31" s="90"/>
      <c r="AI31" s="90" t="s">
        <v>165</v>
      </c>
      <c r="AJ31" s="90" t="s">
        <v>165</v>
      </c>
      <c r="AK31" s="90"/>
      <c r="AL31" s="90" t="s">
        <v>165</v>
      </c>
      <c r="AM31" s="91"/>
      <c r="AN31" s="89" t="s">
        <v>165</v>
      </c>
      <c r="AO31" s="90"/>
      <c r="AP31" s="90" t="s">
        <v>165</v>
      </c>
      <c r="AQ31" s="90" t="s">
        <v>165</v>
      </c>
      <c r="AR31" s="90"/>
      <c r="AS31" s="90" t="s">
        <v>165</v>
      </c>
      <c r="AT31" s="91"/>
      <c r="AU31" s="89"/>
      <c r="AV31" s="90"/>
      <c r="AW31" s="90"/>
      <c r="AX31" s="1163"/>
      <c r="AY31" s="1164"/>
      <c r="AZ31" s="1165"/>
      <c r="BA31" s="1166"/>
      <c r="BB31" s="1200" t="s">
        <v>142</v>
      </c>
      <c r="BC31" s="1201"/>
      <c r="BD31" s="1201"/>
      <c r="BE31" s="1201"/>
      <c r="BF31" s="1202"/>
    </row>
    <row r="32" spans="2:58" ht="20.25" customHeight="1">
      <c r="B32" s="1332"/>
      <c r="C32" s="1217"/>
      <c r="D32" s="1218"/>
      <c r="E32" s="1219"/>
      <c r="F32" s="75"/>
      <c r="G32" s="1119"/>
      <c r="H32" s="1124"/>
      <c r="I32" s="1122"/>
      <c r="J32" s="1122"/>
      <c r="K32" s="1123"/>
      <c r="L32" s="1128"/>
      <c r="M32" s="1129"/>
      <c r="N32" s="1129"/>
      <c r="O32" s="1130"/>
      <c r="P32" s="1172" t="s">
        <v>15</v>
      </c>
      <c r="Q32" s="1173"/>
      <c r="R32" s="1174"/>
      <c r="S32" s="136">
        <f>IF(S31="","",VLOOKUP(S31,'【記載例】シフト記号表（勤務時間帯）'!$C$6:$K$35,9,FALSE))</f>
        <v>4</v>
      </c>
      <c r="T32" s="137" t="str">
        <f>IF(T31="","",VLOOKUP(T31,'【記載例】シフト記号表（勤務時間帯）'!$C$6:$K$35,9,FALSE))</f>
        <v/>
      </c>
      <c r="U32" s="137">
        <f>IF(U31="","",VLOOKUP(U31,'【記載例】シフト記号表（勤務時間帯）'!$C$6:$K$35,9,FALSE))</f>
        <v>4</v>
      </c>
      <c r="V32" s="137">
        <f>IF(V31="","",VLOOKUP(V31,'【記載例】シフト記号表（勤務時間帯）'!$C$6:$K$35,9,FALSE))</f>
        <v>4</v>
      </c>
      <c r="W32" s="137" t="str">
        <f>IF(W31="","",VLOOKUP(W31,'【記載例】シフト記号表（勤務時間帯）'!$C$6:$K$35,9,FALSE))</f>
        <v/>
      </c>
      <c r="X32" s="137">
        <f>IF(X31="","",VLOOKUP(X31,'【記載例】シフト記号表（勤務時間帯）'!$C$6:$K$35,9,FALSE))</f>
        <v>4</v>
      </c>
      <c r="Y32" s="138" t="str">
        <f>IF(Y31="","",VLOOKUP(Y31,'【記載例】シフト記号表（勤務時間帯）'!$C$6:$K$35,9,FALSE))</f>
        <v/>
      </c>
      <c r="Z32" s="136">
        <f>IF(Z31="","",VLOOKUP(Z31,'【記載例】シフト記号表（勤務時間帯）'!$C$6:$K$35,9,FALSE))</f>
        <v>4</v>
      </c>
      <c r="AA32" s="137" t="str">
        <f>IF(AA31="","",VLOOKUP(AA31,'【記載例】シフト記号表（勤務時間帯）'!$C$6:$K$35,9,FALSE))</f>
        <v/>
      </c>
      <c r="AB32" s="137">
        <f>IF(AB31="","",VLOOKUP(AB31,'【記載例】シフト記号表（勤務時間帯）'!$C$6:$K$35,9,FALSE))</f>
        <v>4</v>
      </c>
      <c r="AC32" s="137">
        <f>IF(AC31="","",VLOOKUP(AC31,'【記載例】シフト記号表（勤務時間帯）'!$C$6:$K$35,9,FALSE))</f>
        <v>4</v>
      </c>
      <c r="AD32" s="137" t="str">
        <f>IF(AD31="","",VLOOKUP(AD31,'【記載例】シフト記号表（勤務時間帯）'!$C$6:$K$35,9,FALSE))</f>
        <v/>
      </c>
      <c r="AE32" s="137">
        <f>IF(AE31="","",VLOOKUP(AE31,'【記載例】シフト記号表（勤務時間帯）'!$C$6:$K$35,9,FALSE))</f>
        <v>4</v>
      </c>
      <c r="AF32" s="138" t="str">
        <f>IF(AF31="","",VLOOKUP(AF31,'【記載例】シフト記号表（勤務時間帯）'!$C$6:$K$35,9,FALSE))</f>
        <v/>
      </c>
      <c r="AG32" s="136">
        <f>IF(AG31="","",VLOOKUP(AG31,'【記載例】シフト記号表（勤務時間帯）'!$C$6:$K$35,9,FALSE))</f>
        <v>4</v>
      </c>
      <c r="AH32" s="137" t="str">
        <f>IF(AH31="","",VLOOKUP(AH31,'【記載例】シフト記号表（勤務時間帯）'!$C$6:$K$35,9,FALSE))</f>
        <v/>
      </c>
      <c r="AI32" s="137">
        <f>IF(AI31="","",VLOOKUP(AI31,'【記載例】シフト記号表（勤務時間帯）'!$C$6:$K$35,9,FALSE))</f>
        <v>4</v>
      </c>
      <c r="AJ32" s="137">
        <f>IF(AJ31="","",VLOOKUP(AJ31,'【記載例】シフト記号表（勤務時間帯）'!$C$6:$K$35,9,FALSE))</f>
        <v>4</v>
      </c>
      <c r="AK32" s="137" t="str">
        <f>IF(AK31="","",VLOOKUP(AK31,'【記載例】シフト記号表（勤務時間帯）'!$C$6:$K$35,9,FALSE))</f>
        <v/>
      </c>
      <c r="AL32" s="137">
        <f>IF(AL31="","",VLOOKUP(AL31,'【記載例】シフト記号表（勤務時間帯）'!$C$6:$K$35,9,FALSE))</f>
        <v>4</v>
      </c>
      <c r="AM32" s="138" t="str">
        <f>IF(AM31="","",VLOOKUP(AM31,'【記載例】シフト記号表（勤務時間帯）'!$C$6:$K$35,9,FALSE))</f>
        <v/>
      </c>
      <c r="AN32" s="136">
        <f>IF(AN31="","",VLOOKUP(AN31,'【記載例】シフト記号表（勤務時間帯）'!$C$6:$K$35,9,FALSE))</f>
        <v>4</v>
      </c>
      <c r="AO32" s="137" t="str">
        <f>IF(AO31="","",VLOOKUP(AO31,'【記載例】シフト記号表（勤務時間帯）'!$C$6:$K$35,9,FALSE))</f>
        <v/>
      </c>
      <c r="AP32" s="137">
        <f>IF(AP31="","",VLOOKUP(AP31,'【記載例】シフト記号表（勤務時間帯）'!$C$6:$K$35,9,FALSE))</f>
        <v>4</v>
      </c>
      <c r="AQ32" s="137">
        <f>IF(AQ31="","",VLOOKUP(AQ31,'【記載例】シフト記号表（勤務時間帯）'!$C$6:$K$35,9,FALSE))</f>
        <v>4</v>
      </c>
      <c r="AR32" s="137" t="str">
        <f>IF(AR31="","",VLOOKUP(AR31,'【記載例】シフト記号表（勤務時間帯）'!$C$6:$K$35,9,FALSE))</f>
        <v/>
      </c>
      <c r="AS32" s="137">
        <f>IF(AS31="","",VLOOKUP(AS31,'【記載例】シフト記号表（勤務時間帯）'!$C$6:$K$35,9,FALSE))</f>
        <v>4</v>
      </c>
      <c r="AT32" s="138" t="str">
        <f>IF(AT31="","",VLOOKUP(AT31,'【記載例】シフト記号表（勤務時間帯）'!$C$6:$K$35,9,FALSE))</f>
        <v/>
      </c>
      <c r="AU32" s="136" t="str">
        <f>IF(AU31="","",VLOOKUP(AU31,'【記載例】シフト記号表（勤務時間帯）'!$C$6:$K$35,9,FALSE))</f>
        <v/>
      </c>
      <c r="AV32" s="137" t="str">
        <f>IF(AV31="","",VLOOKUP(AV31,'【記載例】シフト記号表（勤務時間帯）'!$C$6:$K$35,9,FALSE))</f>
        <v/>
      </c>
      <c r="AW32" s="137" t="str">
        <f>IF(AW31="","",VLOOKUP(AW31,'【記載例】シフト記号表（勤務時間帯）'!$C$6:$K$35,9,FALSE))</f>
        <v/>
      </c>
      <c r="AX32" s="1175">
        <f>IF($BB$3="４週",SUM(S32:AT32),IF($BB$3="暦月",SUM(S32:AW32),""))</f>
        <v>64</v>
      </c>
      <c r="AY32" s="1176"/>
      <c r="AZ32" s="1177">
        <f>IF($BB$3="４週",AX32/4,IF($BB$3="暦月",【記載例】通所介護!AX32/(【記載例】通所介護!$BB$8/7),""))</f>
        <v>16</v>
      </c>
      <c r="BA32" s="1178"/>
      <c r="BB32" s="1203"/>
      <c r="BC32" s="1204"/>
      <c r="BD32" s="1204"/>
      <c r="BE32" s="1204"/>
      <c r="BF32" s="1205"/>
    </row>
    <row r="33" spans="2:58" ht="20.25" customHeight="1">
      <c r="B33" s="1332"/>
      <c r="C33" s="1220"/>
      <c r="D33" s="1221"/>
      <c r="E33" s="1222"/>
      <c r="F33" s="75" t="str">
        <f>C31</f>
        <v>看護職員</v>
      </c>
      <c r="G33" s="1120"/>
      <c r="H33" s="1124"/>
      <c r="I33" s="1122"/>
      <c r="J33" s="1122"/>
      <c r="K33" s="1123"/>
      <c r="L33" s="1131"/>
      <c r="M33" s="1132"/>
      <c r="N33" s="1132"/>
      <c r="O33" s="1133"/>
      <c r="P33" s="1209" t="s">
        <v>50</v>
      </c>
      <c r="Q33" s="1210"/>
      <c r="R33" s="1211"/>
      <c r="S33" s="139">
        <f>IF(S31="","",VLOOKUP(S31,'【記載例】シフト記号表（勤務時間帯）'!$C$6:$U$35,19,FALSE))</f>
        <v>4</v>
      </c>
      <c r="T33" s="140" t="str">
        <f>IF(T31="","",VLOOKUP(T31,'【記載例】シフト記号表（勤務時間帯）'!$C$6:$U$35,19,FALSE))</f>
        <v/>
      </c>
      <c r="U33" s="140">
        <f>IF(U31="","",VLOOKUP(U31,'【記載例】シフト記号表（勤務時間帯）'!$C$6:$U$35,19,FALSE))</f>
        <v>4</v>
      </c>
      <c r="V33" s="140">
        <f>IF(V31="","",VLOOKUP(V31,'【記載例】シフト記号表（勤務時間帯）'!$C$6:$U$35,19,FALSE))</f>
        <v>4</v>
      </c>
      <c r="W33" s="140" t="str">
        <f>IF(W31="","",VLOOKUP(W31,'【記載例】シフト記号表（勤務時間帯）'!$C$6:$U$35,19,FALSE))</f>
        <v/>
      </c>
      <c r="X33" s="140">
        <f>IF(X31="","",VLOOKUP(X31,'【記載例】シフト記号表（勤務時間帯）'!$C$6:$U$35,19,FALSE))</f>
        <v>4</v>
      </c>
      <c r="Y33" s="141" t="str">
        <f>IF(Y31="","",VLOOKUP(Y31,'【記載例】シフト記号表（勤務時間帯）'!$C$6:$U$35,19,FALSE))</f>
        <v/>
      </c>
      <c r="Z33" s="139">
        <f>IF(Z31="","",VLOOKUP(Z31,'【記載例】シフト記号表（勤務時間帯）'!$C$6:$U$35,19,FALSE))</f>
        <v>4</v>
      </c>
      <c r="AA33" s="140" t="str">
        <f>IF(AA31="","",VLOOKUP(AA31,'【記載例】シフト記号表（勤務時間帯）'!$C$6:$U$35,19,FALSE))</f>
        <v/>
      </c>
      <c r="AB33" s="140">
        <f>IF(AB31="","",VLOOKUP(AB31,'【記載例】シフト記号表（勤務時間帯）'!$C$6:$U$35,19,FALSE))</f>
        <v>4</v>
      </c>
      <c r="AC33" s="140">
        <f>IF(AC31="","",VLOOKUP(AC31,'【記載例】シフト記号表（勤務時間帯）'!$C$6:$U$35,19,FALSE))</f>
        <v>4</v>
      </c>
      <c r="AD33" s="140" t="str">
        <f>IF(AD31="","",VLOOKUP(AD31,'【記載例】シフト記号表（勤務時間帯）'!$C$6:$U$35,19,FALSE))</f>
        <v/>
      </c>
      <c r="AE33" s="140">
        <f>IF(AE31="","",VLOOKUP(AE31,'【記載例】シフト記号表（勤務時間帯）'!$C$6:$U$35,19,FALSE))</f>
        <v>4</v>
      </c>
      <c r="AF33" s="141" t="str">
        <f>IF(AF31="","",VLOOKUP(AF31,'【記載例】シフト記号表（勤務時間帯）'!$C$6:$U$35,19,FALSE))</f>
        <v/>
      </c>
      <c r="AG33" s="139">
        <f>IF(AG31="","",VLOOKUP(AG31,'【記載例】シフト記号表（勤務時間帯）'!$C$6:$U$35,19,FALSE))</f>
        <v>4</v>
      </c>
      <c r="AH33" s="140" t="str">
        <f>IF(AH31="","",VLOOKUP(AH31,'【記載例】シフト記号表（勤務時間帯）'!$C$6:$U$35,19,FALSE))</f>
        <v/>
      </c>
      <c r="AI33" s="140">
        <f>IF(AI31="","",VLOOKUP(AI31,'【記載例】シフト記号表（勤務時間帯）'!$C$6:$U$35,19,FALSE))</f>
        <v>4</v>
      </c>
      <c r="AJ33" s="140">
        <f>IF(AJ31="","",VLOOKUP(AJ31,'【記載例】シフト記号表（勤務時間帯）'!$C$6:$U$35,19,FALSE))</f>
        <v>4</v>
      </c>
      <c r="AK33" s="140" t="str">
        <f>IF(AK31="","",VLOOKUP(AK31,'【記載例】シフト記号表（勤務時間帯）'!$C$6:$U$35,19,FALSE))</f>
        <v/>
      </c>
      <c r="AL33" s="140">
        <f>IF(AL31="","",VLOOKUP(AL31,'【記載例】シフト記号表（勤務時間帯）'!$C$6:$U$35,19,FALSE))</f>
        <v>4</v>
      </c>
      <c r="AM33" s="141" t="str">
        <f>IF(AM31="","",VLOOKUP(AM31,'【記載例】シフト記号表（勤務時間帯）'!$C$6:$U$35,19,FALSE))</f>
        <v/>
      </c>
      <c r="AN33" s="139">
        <f>IF(AN31="","",VLOOKUP(AN31,'【記載例】シフト記号表（勤務時間帯）'!$C$6:$U$35,19,FALSE))</f>
        <v>4</v>
      </c>
      <c r="AO33" s="140" t="str">
        <f>IF(AO31="","",VLOOKUP(AO31,'【記載例】シフト記号表（勤務時間帯）'!$C$6:$U$35,19,FALSE))</f>
        <v/>
      </c>
      <c r="AP33" s="140">
        <f>IF(AP31="","",VLOOKUP(AP31,'【記載例】シフト記号表（勤務時間帯）'!$C$6:$U$35,19,FALSE))</f>
        <v>4</v>
      </c>
      <c r="AQ33" s="140">
        <f>IF(AQ31="","",VLOOKUP(AQ31,'【記載例】シフト記号表（勤務時間帯）'!$C$6:$U$35,19,FALSE))</f>
        <v>4</v>
      </c>
      <c r="AR33" s="140" t="str">
        <f>IF(AR31="","",VLOOKUP(AR31,'【記載例】シフト記号表（勤務時間帯）'!$C$6:$U$35,19,FALSE))</f>
        <v/>
      </c>
      <c r="AS33" s="140">
        <f>IF(AS31="","",VLOOKUP(AS31,'【記載例】シフト記号表（勤務時間帯）'!$C$6:$U$35,19,FALSE))</f>
        <v>4</v>
      </c>
      <c r="AT33" s="141" t="str">
        <f>IF(AT31="","",VLOOKUP(AT31,'【記載例】シフト記号表（勤務時間帯）'!$C$6:$U$35,19,FALSE))</f>
        <v/>
      </c>
      <c r="AU33" s="139" t="str">
        <f>IF(AU31="","",VLOOKUP(AU31,'【記載例】シフト記号表（勤務時間帯）'!$C$6:$U$35,19,FALSE))</f>
        <v/>
      </c>
      <c r="AV33" s="140" t="str">
        <f>IF(AV31="","",VLOOKUP(AV31,'【記載例】シフト記号表（勤務時間帯）'!$C$6:$U$35,19,FALSE))</f>
        <v/>
      </c>
      <c r="AW33" s="140" t="str">
        <f>IF(AW31="","",VLOOKUP(AW31,'【記載例】シフト記号表（勤務時間帯）'!$C$6:$U$35,19,FALSE))</f>
        <v/>
      </c>
      <c r="AX33" s="1182">
        <f>IF($BB$3="４週",SUM(S33:AT33),IF($BB$3="暦月",SUM(S33:AW33),""))</f>
        <v>64</v>
      </c>
      <c r="AY33" s="1183"/>
      <c r="AZ33" s="1184">
        <f>IF($BB$3="４週",AX33/4,IF($BB$3="暦月",【記載例】通所介護!AX33/(【記載例】通所介護!$BB$8/7),""))</f>
        <v>16</v>
      </c>
      <c r="BA33" s="1185"/>
      <c r="BB33" s="1206"/>
      <c r="BC33" s="1207"/>
      <c r="BD33" s="1207"/>
      <c r="BE33" s="1207"/>
      <c r="BF33" s="1208"/>
    </row>
    <row r="34" spans="2:58" ht="20.25" customHeight="1">
      <c r="B34" s="1332">
        <f>B31+1</f>
        <v>5</v>
      </c>
      <c r="C34" s="1214" t="s">
        <v>5</v>
      </c>
      <c r="D34" s="1215"/>
      <c r="E34" s="1216"/>
      <c r="F34" s="77"/>
      <c r="G34" s="1118" t="s">
        <v>217</v>
      </c>
      <c r="H34" s="1121" t="s">
        <v>6</v>
      </c>
      <c r="I34" s="1122"/>
      <c r="J34" s="1122"/>
      <c r="K34" s="1123"/>
      <c r="L34" s="1125" t="s">
        <v>134</v>
      </c>
      <c r="M34" s="1126"/>
      <c r="N34" s="1126"/>
      <c r="O34" s="1127"/>
      <c r="P34" s="1134" t="s">
        <v>49</v>
      </c>
      <c r="Q34" s="1135"/>
      <c r="R34" s="1136"/>
      <c r="S34" s="89"/>
      <c r="T34" s="90" t="s">
        <v>165</v>
      </c>
      <c r="U34" s="90"/>
      <c r="V34" s="90"/>
      <c r="W34" s="90" t="s">
        <v>165</v>
      </c>
      <c r="X34" s="90"/>
      <c r="Y34" s="91" t="s">
        <v>165</v>
      </c>
      <c r="Z34" s="89"/>
      <c r="AA34" s="90" t="s">
        <v>165</v>
      </c>
      <c r="AB34" s="90"/>
      <c r="AC34" s="90"/>
      <c r="AD34" s="90" t="s">
        <v>165</v>
      </c>
      <c r="AE34" s="90"/>
      <c r="AF34" s="91" t="s">
        <v>165</v>
      </c>
      <c r="AG34" s="89"/>
      <c r="AH34" s="90" t="s">
        <v>165</v>
      </c>
      <c r="AI34" s="90"/>
      <c r="AJ34" s="90"/>
      <c r="AK34" s="90" t="s">
        <v>165</v>
      </c>
      <c r="AL34" s="90"/>
      <c r="AM34" s="91" t="s">
        <v>165</v>
      </c>
      <c r="AN34" s="89"/>
      <c r="AO34" s="90" t="s">
        <v>165</v>
      </c>
      <c r="AP34" s="90"/>
      <c r="AQ34" s="90"/>
      <c r="AR34" s="90" t="s">
        <v>165</v>
      </c>
      <c r="AS34" s="90"/>
      <c r="AT34" s="91" t="s">
        <v>165</v>
      </c>
      <c r="AU34" s="89"/>
      <c r="AV34" s="90"/>
      <c r="AW34" s="90"/>
      <c r="AX34" s="1163"/>
      <c r="AY34" s="1164"/>
      <c r="AZ34" s="1165"/>
      <c r="BA34" s="1166"/>
      <c r="BB34" s="1200" t="s">
        <v>137</v>
      </c>
      <c r="BC34" s="1201"/>
      <c r="BD34" s="1201"/>
      <c r="BE34" s="1201"/>
      <c r="BF34" s="1202"/>
    </row>
    <row r="35" spans="2:58" ht="20.25" customHeight="1">
      <c r="B35" s="1332"/>
      <c r="C35" s="1217"/>
      <c r="D35" s="1218"/>
      <c r="E35" s="1219"/>
      <c r="F35" s="75"/>
      <c r="G35" s="1119"/>
      <c r="H35" s="1124"/>
      <c r="I35" s="1122"/>
      <c r="J35" s="1122"/>
      <c r="K35" s="1123"/>
      <c r="L35" s="1128"/>
      <c r="M35" s="1129"/>
      <c r="N35" s="1129"/>
      <c r="O35" s="1130"/>
      <c r="P35" s="1172" t="s">
        <v>15</v>
      </c>
      <c r="Q35" s="1173"/>
      <c r="R35" s="1174"/>
      <c r="S35" s="136" t="str">
        <f>IF(S34="","",VLOOKUP(S34,'【記載例】シフト記号表（勤務時間帯）'!$C$6:$K$35,9,FALSE))</f>
        <v/>
      </c>
      <c r="T35" s="137">
        <f>IF(T34="","",VLOOKUP(T34,'【記載例】シフト記号表（勤務時間帯）'!$C$6:$K$35,9,FALSE))</f>
        <v>4</v>
      </c>
      <c r="U35" s="137" t="str">
        <f>IF(U34="","",VLOOKUP(U34,'【記載例】シフト記号表（勤務時間帯）'!$C$6:$K$35,9,FALSE))</f>
        <v/>
      </c>
      <c r="V35" s="137" t="str">
        <f>IF(V34="","",VLOOKUP(V34,'【記載例】シフト記号表（勤務時間帯）'!$C$6:$K$35,9,FALSE))</f>
        <v/>
      </c>
      <c r="W35" s="137">
        <f>IF(W34="","",VLOOKUP(W34,'【記載例】シフト記号表（勤務時間帯）'!$C$6:$K$35,9,FALSE))</f>
        <v>4</v>
      </c>
      <c r="X35" s="137" t="str">
        <f>IF(X34="","",VLOOKUP(X34,'【記載例】シフト記号表（勤務時間帯）'!$C$6:$K$35,9,FALSE))</f>
        <v/>
      </c>
      <c r="Y35" s="138">
        <f>IF(Y34="","",VLOOKUP(Y34,'【記載例】シフト記号表（勤務時間帯）'!$C$6:$K$35,9,FALSE))</f>
        <v>4</v>
      </c>
      <c r="Z35" s="136" t="str">
        <f>IF(Z34="","",VLOOKUP(Z34,'【記載例】シフト記号表（勤務時間帯）'!$C$6:$K$35,9,FALSE))</f>
        <v/>
      </c>
      <c r="AA35" s="137">
        <f>IF(AA34="","",VLOOKUP(AA34,'【記載例】シフト記号表（勤務時間帯）'!$C$6:$K$35,9,FALSE))</f>
        <v>4</v>
      </c>
      <c r="AB35" s="137" t="str">
        <f>IF(AB34="","",VLOOKUP(AB34,'【記載例】シフト記号表（勤務時間帯）'!$C$6:$K$35,9,FALSE))</f>
        <v/>
      </c>
      <c r="AC35" s="137" t="str">
        <f>IF(AC34="","",VLOOKUP(AC34,'【記載例】シフト記号表（勤務時間帯）'!$C$6:$K$35,9,FALSE))</f>
        <v/>
      </c>
      <c r="AD35" s="137">
        <f>IF(AD34="","",VLOOKUP(AD34,'【記載例】シフト記号表（勤務時間帯）'!$C$6:$K$35,9,FALSE))</f>
        <v>4</v>
      </c>
      <c r="AE35" s="137" t="str">
        <f>IF(AE34="","",VLOOKUP(AE34,'【記載例】シフト記号表（勤務時間帯）'!$C$6:$K$35,9,FALSE))</f>
        <v/>
      </c>
      <c r="AF35" s="138">
        <f>IF(AF34="","",VLOOKUP(AF34,'【記載例】シフト記号表（勤務時間帯）'!$C$6:$K$35,9,FALSE))</f>
        <v>4</v>
      </c>
      <c r="AG35" s="136" t="str">
        <f>IF(AG34="","",VLOOKUP(AG34,'【記載例】シフト記号表（勤務時間帯）'!$C$6:$K$35,9,FALSE))</f>
        <v/>
      </c>
      <c r="AH35" s="137">
        <f>IF(AH34="","",VLOOKUP(AH34,'【記載例】シフト記号表（勤務時間帯）'!$C$6:$K$35,9,FALSE))</f>
        <v>4</v>
      </c>
      <c r="AI35" s="137" t="str">
        <f>IF(AI34="","",VLOOKUP(AI34,'【記載例】シフト記号表（勤務時間帯）'!$C$6:$K$35,9,FALSE))</f>
        <v/>
      </c>
      <c r="AJ35" s="137" t="str">
        <f>IF(AJ34="","",VLOOKUP(AJ34,'【記載例】シフト記号表（勤務時間帯）'!$C$6:$K$35,9,FALSE))</f>
        <v/>
      </c>
      <c r="AK35" s="137">
        <f>IF(AK34="","",VLOOKUP(AK34,'【記載例】シフト記号表（勤務時間帯）'!$C$6:$K$35,9,FALSE))</f>
        <v>4</v>
      </c>
      <c r="AL35" s="137" t="str">
        <f>IF(AL34="","",VLOOKUP(AL34,'【記載例】シフト記号表（勤務時間帯）'!$C$6:$K$35,9,FALSE))</f>
        <v/>
      </c>
      <c r="AM35" s="138">
        <f>IF(AM34="","",VLOOKUP(AM34,'【記載例】シフト記号表（勤務時間帯）'!$C$6:$K$35,9,FALSE))</f>
        <v>4</v>
      </c>
      <c r="AN35" s="136" t="str">
        <f>IF(AN34="","",VLOOKUP(AN34,'【記載例】シフト記号表（勤務時間帯）'!$C$6:$K$35,9,FALSE))</f>
        <v/>
      </c>
      <c r="AO35" s="137">
        <f>IF(AO34="","",VLOOKUP(AO34,'【記載例】シフト記号表（勤務時間帯）'!$C$6:$K$35,9,FALSE))</f>
        <v>4</v>
      </c>
      <c r="AP35" s="137" t="str">
        <f>IF(AP34="","",VLOOKUP(AP34,'【記載例】シフト記号表（勤務時間帯）'!$C$6:$K$35,9,FALSE))</f>
        <v/>
      </c>
      <c r="AQ35" s="137" t="str">
        <f>IF(AQ34="","",VLOOKUP(AQ34,'【記載例】シフト記号表（勤務時間帯）'!$C$6:$K$35,9,FALSE))</f>
        <v/>
      </c>
      <c r="AR35" s="137">
        <f>IF(AR34="","",VLOOKUP(AR34,'【記載例】シフト記号表（勤務時間帯）'!$C$6:$K$35,9,FALSE))</f>
        <v>4</v>
      </c>
      <c r="AS35" s="137" t="str">
        <f>IF(AS34="","",VLOOKUP(AS34,'【記載例】シフト記号表（勤務時間帯）'!$C$6:$K$35,9,FALSE))</f>
        <v/>
      </c>
      <c r="AT35" s="138">
        <f>IF(AT34="","",VLOOKUP(AT34,'【記載例】シフト記号表（勤務時間帯）'!$C$6:$K$35,9,FALSE))</f>
        <v>4</v>
      </c>
      <c r="AU35" s="136" t="str">
        <f>IF(AU34="","",VLOOKUP(AU34,'【記載例】シフト記号表（勤務時間帯）'!$C$6:$K$35,9,FALSE))</f>
        <v/>
      </c>
      <c r="AV35" s="137" t="str">
        <f>IF(AV34="","",VLOOKUP(AV34,'【記載例】シフト記号表（勤務時間帯）'!$C$6:$K$35,9,FALSE))</f>
        <v/>
      </c>
      <c r="AW35" s="137" t="str">
        <f>IF(AW34="","",VLOOKUP(AW34,'【記載例】シフト記号表（勤務時間帯）'!$C$6:$K$35,9,FALSE))</f>
        <v/>
      </c>
      <c r="AX35" s="1175">
        <f>IF($BB$3="４週",SUM(S35:AT35),IF($BB$3="暦月",SUM(S35:AW35),""))</f>
        <v>48</v>
      </c>
      <c r="AY35" s="1176"/>
      <c r="AZ35" s="1177">
        <f>IF($BB$3="４週",AX35/4,IF($BB$3="暦月",【記載例】通所介護!AX35/(【記載例】通所介護!$BB$8/7),""))</f>
        <v>12</v>
      </c>
      <c r="BA35" s="1178"/>
      <c r="BB35" s="1203"/>
      <c r="BC35" s="1204"/>
      <c r="BD35" s="1204"/>
      <c r="BE35" s="1204"/>
      <c r="BF35" s="1205"/>
    </row>
    <row r="36" spans="2:58" ht="20.25" customHeight="1">
      <c r="B36" s="1332"/>
      <c r="C36" s="1220"/>
      <c r="D36" s="1221"/>
      <c r="E36" s="1222"/>
      <c r="F36" s="75" t="str">
        <f>C34</f>
        <v>看護職員</v>
      </c>
      <c r="G36" s="1120"/>
      <c r="H36" s="1124"/>
      <c r="I36" s="1122"/>
      <c r="J36" s="1122"/>
      <c r="K36" s="1123"/>
      <c r="L36" s="1131"/>
      <c r="M36" s="1132"/>
      <c r="N36" s="1132"/>
      <c r="O36" s="1133"/>
      <c r="P36" s="1209" t="s">
        <v>50</v>
      </c>
      <c r="Q36" s="1210"/>
      <c r="R36" s="1211"/>
      <c r="S36" s="139" t="str">
        <f>IF(S34="","",VLOOKUP(S34,'【記載例】シフト記号表（勤務時間帯）'!$C$6:$U$35,19,FALSE))</f>
        <v/>
      </c>
      <c r="T36" s="140">
        <f>IF(T34="","",VLOOKUP(T34,'【記載例】シフト記号表（勤務時間帯）'!$C$6:$U$35,19,FALSE))</f>
        <v>4</v>
      </c>
      <c r="U36" s="140" t="str">
        <f>IF(U34="","",VLOOKUP(U34,'【記載例】シフト記号表（勤務時間帯）'!$C$6:$U$35,19,FALSE))</f>
        <v/>
      </c>
      <c r="V36" s="140" t="str">
        <f>IF(V34="","",VLOOKUP(V34,'【記載例】シフト記号表（勤務時間帯）'!$C$6:$U$35,19,FALSE))</f>
        <v/>
      </c>
      <c r="W36" s="140">
        <f>IF(W34="","",VLOOKUP(W34,'【記載例】シフト記号表（勤務時間帯）'!$C$6:$U$35,19,FALSE))</f>
        <v>4</v>
      </c>
      <c r="X36" s="140" t="str">
        <f>IF(X34="","",VLOOKUP(X34,'【記載例】シフト記号表（勤務時間帯）'!$C$6:$U$35,19,FALSE))</f>
        <v/>
      </c>
      <c r="Y36" s="141">
        <f>IF(Y34="","",VLOOKUP(Y34,'【記載例】シフト記号表（勤務時間帯）'!$C$6:$U$35,19,FALSE))</f>
        <v>4</v>
      </c>
      <c r="Z36" s="139" t="str">
        <f>IF(Z34="","",VLOOKUP(Z34,'【記載例】シフト記号表（勤務時間帯）'!$C$6:$U$35,19,FALSE))</f>
        <v/>
      </c>
      <c r="AA36" s="140">
        <f>IF(AA34="","",VLOOKUP(AA34,'【記載例】シフト記号表（勤務時間帯）'!$C$6:$U$35,19,FALSE))</f>
        <v>4</v>
      </c>
      <c r="AB36" s="140" t="str">
        <f>IF(AB34="","",VLOOKUP(AB34,'【記載例】シフト記号表（勤務時間帯）'!$C$6:$U$35,19,FALSE))</f>
        <v/>
      </c>
      <c r="AC36" s="140" t="str">
        <f>IF(AC34="","",VLOOKUP(AC34,'【記載例】シフト記号表（勤務時間帯）'!$C$6:$U$35,19,FALSE))</f>
        <v/>
      </c>
      <c r="AD36" s="140">
        <f>IF(AD34="","",VLOOKUP(AD34,'【記載例】シフト記号表（勤務時間帯）'!$C$6:$U$35,19,FALSE))</f>
        <v>4</v>
      </c>
      <c r="AE36" s="140" t="str">
        <f>IF(AE34="","",VLOOKUP(AE34,'【記載例】シフト記号表（勤務時間帯）'!$C$6:$U$35,19,FALSE))</f>
        <v/>
      </c>
      <c r="AF36" s="141">
        <f>IF(AF34="","",VLOOKUP(AF34,'【記載例】シフト記号表（勤務時間帯）'!$C$6:$U$35,19,FALSE))</f>
        <v>4</v>
      </c>
      <c r="AG36" s="139" t="str">
        <f>IF(AG34="","",VLOOKUP(AG34,'【記載例】シフト記号表（勤務時間帯）'!$C$6:$U$35,19,FALSE))</f>
        <v/>
      </c>
      <c r="AH36" s="140">
        <f>IF(AH34="","",VLOOKUP(AH34,'【記載例】シフト記号表（勤務時間帯）'!$C$6:$U$35,19,FALSE))</f>
        <v>4</v>
      </c>
      <c r="AI36" s="140" t="str">
        <f>IF(AI34="","",VLOOKUP(AI34,'【記載例】シフト記号表（勤務時間帯）'!$C$6:$U$35,19,FALSE))</f>
        <v/>
      </c>
      <c r="AJ36" s="140" t="str">
        <f>IF(AJ34="","",VLOOKUP(AJ34,'【記載例】シフト記号表（勤務時間帯）'!$C$6:$U$35,19,FALSE))</f>
        <v/>
      </c>
      <c r="AK36" s="140">
        <f>IF(AK34="","",VLOOKUP(AK34,'【記載例】シフト記号表（勤務時間帯）'!$C$6:$U$35,19,FALSE))</f>
        <v>4</v>
      </c>
      <c r="AL36" s="140" t="str">
        <f>IF(AL34="","",VLOOKUP(AL34,'【記載例】シフト記号表（勤務時間帯）'!$C$6:$U$35,19,FALSE))</f>
        <v/>
      </c>
      <c r="AM36" s="141">
        <f>IF(AM34="","",VLOOKUP(AM34,'【記載例】シフト記号表（勤務時間帯）'!$C$6:$U$35,19,FALSE))</f>
        <v>4</v>
      </c>
      <c r="AN36" s="139" t="str">
        <f>IF(AN34="","",VLOOKUP(AN34,'【記載例】シフト記号表（勤務時間帯）'!$C$6:$U$35,19,FALSE))</f>
        <v/>
      </c>
      <c r="AO36" s="140">
        <f>IF(AO34="","",VLOOKUP(AO34,'【記載例】シフト記号表（勤務時間帯）'!$C$6:$U$35,19,FALSE))</f>
        <v>4</v>
      </c>
      <c r="AP36" s="140" t="str">
        <f>IF(AP34="","",VLOOKUP(AP34,'【記載例】シフト記号表（勤務時間帯）'!$C$6:$U$35,19,FALSE))</f>
        <v/>
      </c>
      <c r="AQ36" s="140" t="str">
        <f>IF(AQ34="","",VLOOKUP(AQ34,'【記載例】シフト記号表（勤務時間帯）'!$C$6:$U$35,19,FALSE))</f>
        <v/>
      </c>
      <c r="AR36" s="140">
        <f>IF(AR34="","",VLOOKUP(AR34,'【記載例】シフト記号表（勤務時間帯）'!$C$6:$U$35,19,FALSE))</f>
        <v>4</v>
      </c>
      <c r="AS36" s="140" t="str">
        <f>IF(AS34="","",VLOOKUP(AS34,'【記載例】シフト記号表（勤務時間帯）'!$C$6:$U$35,19,FALSE))</f>
        <v/>
      </c>
      <c r="AT36" s="141">
        <f>IF(AT34="","",VLOOKUP(AT34,'【記載例】シフト記号表（勤務時間帯）'!$C$6:$U$35,19,FALSE))</f>
        <v>4</v>
      </c>
      <c r="AU36" s="139" t="str">
        <f>IF(AU34="","",VLOOKUP(AU34,'【記載例】シフト記号表（勤務時間帯）'!$C$6:$U$35,19,FALSE))</f>
        <v/>
      </c>
      <c r="AV36" s="140" t="str">
        <f>IF(AV34="","",VLOOKUP(AV34,'【記載例】シフト記号表（勤務時間帯）'!$C$6:$U$35,19,FALSE))</f>
        <v/>
      </c>
      <c r="AW36" s="140" t="str">
        <f>IF(AW34="","",VLOOKUP(AW34,'【記載例】シフト記号表（勤務時間帯）'!$C$6:$U$35,19,FALSE))</f>
        <v/>
      </c>
      <c r="AX36" s="1182">
        <f>IF($BB$3="４週",SUM(S36:AT36),IF($BB$3="暦月",SUM(S36:AW36),""))</f>
        <v>48</v>
      </c>
      <c r="AY36" s="1183"/>
      <c r="AZ36" s="1184">
        <f>IF($BB$3="４週",AX36/4,IF($BB$3="暦月",【記載例】通所介護!AX36/(【記載例】通所介護!$BB$8/7),""))</f>
        <v>12</v>
      </c>
      <c r="BA36" s="1185"/>
      <c r="BB36" s="1206"/>
      <c r="BC36" s="1207"/>
      <c r="BD36" s="1207"/>
      <c r="BE36" s="1207"/>
      <c r="BF36" s="1208"/>
    </row>
    <row r="37" spans="2:58" ht="20.25" customHeight="1">
      <c r="B37" s="1332">
        <f>B34+1</f>
        <v>6</v>
      </c>
      <c r="C37" s="1214" t="s">
        <v>61</v>
      </c>
      <c r="D37" s="1215"/>
      <c r="E37" s="1216"/>
      <c r="F37" s="77"/>
      <c r="G37" s="1118" t="s">
        <v>124</v>
      </c>
      <c r="H37" s="1121" t="s">
        <v>107</v>
      </c>
      <c r="I37" s="1122"/>
      <c r="J37" s="1122"/>
      <c r="K37" s="1123"/>
      <c r="L37" s="1125" t="s">
        <v>131</v>
      </c>
      <c r="M37" s="1126"/>
      <c r="N37" s="1126"/>
      <c r="O37" s="1127"/>
      <c r="P37" s="1134" t="s">
        <v>49</v>
      </c>
      <c r="Q37" s="1135"/>
      <c r="R37" s="1136"/>
      <c r="S37" s="89"/>
      <c r="T37" s="90" t="s">
        <v>164</v>
      </c>
      <c r="U37" s="90" t="s">
        <v>164</v>
      </c>
      <c r="V37" s="90"/>
      <c r="W37" s="90"/>
      <c r="X37" s="90" t="s">
        <v>164</v>
      </c>
      <c r="Y37" s="91"/>
      <c r="Z37" s="89"/>
      <c r="AA37" s="90" t="s">
        <v>164</v>
      </c>
      <c r="AB37" s="90" t="s">
        <v>164</v>
      </c>
      <c r="AC37" s="90"/>
      <c r="AD37" s="90"/>
      <c r="AE37" s="90" t="s">
        <v>164</v>
      </c>
      <c r="AF37" s="91"/>
      <c r="AG37" s="89"/>
      <c r="AH37" s="90" t="s">
        <v>164</v>
      </c>
      <c r="AI37" s="90" t="s">
        <v>164</v>
      </c>
      <c r="AJ37" s="90"/>
      <c r="AK37" s="90"/>
      <c r="AL37" s="90" t="s">
        <v>164</v>
      </c>
      <c r="AM37" s="91"/>
      <c r="AN37" s="89"/>
      <c r="AO37" s="90" t="s">
        <v>164</v>
      </c>
      <c r="AP37" s="90" t="s">
        <v>164</v>
      </c>
      <c r="AQ37" s="90"/>
      <c r="AR37" s="90"/>
      <c r="AS37" s="90" t="s">
        <v>164</v>
      </c>
      <c r="AT37" s="91"/>
      <c r="AU37" s="89"/>
      <c r="AV37" s="90"/>
      <c r="AW37" s="90"/>
      <c r="AX37" s="1163"/>
      <c r="AY37" s="1164"/>
      <c r="AZ37" s="1165"/>
      <c r="BA37" s="1166"/>
      <c r="BB37" s="1200" t="s">
        <v>140</v>
      </c>
      <c r="BC37" s="1201"/>
      <c r="BD37" s="1201"/>
      <c r="BE37" s="1201"/>
      <c r="BF37" s="1202"/>
    </row>
    <row r="38" spans="2:58" ht="20.25" customHeight="1">
      <c r="B38" s="1332"/>
      <c r="C38" s="1217"/>
      <c r="D38" s="1218"/>
      <c r="E38" s="1219"/>
      <c r="F38" s="75"/>
      <c r="G38" s="1119"/>
      <c r="H38" s="1124"/>
      <c r="I38" s="1122"/>
      <c r="J38" s="1122"/>
      <c r="K38" s="1123"/>
      <c r="L38" s="1128"/>
      <c r="M38" s="1129"/>
      <c r="N38" s="1129"/>
      <c r="O38" s="1130"/>
      <c r="P38" s="1172" t="s">
        <v>15</v>
      </c>
      <c r="Q38" s="1173"/>
      <c r="R38" s="1174"/>
      <c r="S38" s="136" t="str">
        <f>IF(S37="","",VLOOKUP(S37,'【記載例】シフト記号表（勤務時間帯）'!$C$6:$K$35,9,FALSE))</f>
        <v/>
      </c>
      <c r="T38" s="137">
        <f>IF(T37="","",VLOOKUP(T37,'【記載例】シフト記号表（勤務時間帯）'!$C$6:$K$35,9,FALSE))</f>
        <v>8</v>
      </c>
      <c r="U38" s="137">
        <f>IF(U37="","",VLOOKUP(U37,'【記載例】シフト記号表（勤務時間帯）'!$C$6:$K$35,9,FALSE))</f>
        <v>8</v>
      </c>
      <c r="V38" s="137" t="str">
        <f>IF(V37="","",VLOOKUP(V37,'【記載例】シフト記号表（勤務時間帯）'!$C$6:$K$35,9,FALSE))</f>
        <v/>
      </c>
      <c r="W38" s="137" t="str">
        <f>IF(W37="","",VLOOKUP(W37,'【記載例】シフト記号表（勤務時間帯）'!$C$6:$K$35,9,FALSE))</f>
        <v/>
      </c>
      <c r="X38" s="137">
        <f>IF(X37="","",VLOOKUP(X37,'【記載例】シフト記号表（勤務時間帯）'!$C$6:$K$35,9,FALSE))</f>
        <v>8</v>
      </c>
      <c r="Y38" s="138" t="str">
        <f>IF(Y37="","",VLOOKUP(Y37,'【記載例】シフト記号表（勤務時間帯）'!$C$6:$K$35,9,FALSE))</f>
        <v/>
      </c>
      <c r="Z38" s="136" t="str">
        <f>IF(Z37="","",VLOOKUP(Z37,'【記載例】シフト記号表（勤務時間帯）'!$C$6:$K$35,9,FALSE))</f>
        <v/>
      </c>
      <c r="AA38" s="137">
        <f>IF(AA37="","",VLOOKUP(AA37,'【記載例】シフト記号表（勤務時間帯）'!$C$6:$K$35,9,FALSE))</f>
        <v>8</v>
      </c>
      <c r="AB38" s="137">
        <f>IF(AB37="","",VLOOKUP(AB37,'【記載例】シフト記号表（勤務時間帯）'!$C$6:$K$35,9,FALSE))</f>
        <v>8</v>
      </c>
      <c r="AC38" s="137" t="str">
        <f>IF(AC37="","",VLOOKUP(AC37,'【記載例】シフト記号表（勤務時間帯）'!$C$6:$K$35,9,FALSE))</f>
        <v/>
      </c>
      <c r="AD38" s="137" t="str">
        <f>IF(AD37="","",VLOOKUP(AD37,'【記載例】シフト記号表（勤務時間帯）'!$C$6:$K$35,9,FALSE))</f>
        <v/>
      </c>
      <c r="AE38" s="137">
        <f>IF(AE37="","",VLOOKUP(AE37,'【記載例】シフト記号表（勤務時間帯）'!$C$6:$K$35,9,FALSE))</f>
        <v>8</v>
      </c>
      <c r="AF38" s="138" t="str">
        <f>IF(AF37="","",VLOOKUP(AF37,'【記載例】シフト記号表（勤務時間帯）'!$C$6:$K$35,9,FALSE))</f>
        <v/>
      </c>
      <c r="AG38" s="136" t="str">
        <f>IF(AG37="","",VLOOKUP(AG37,'【記載例】シフト記号表（勤務時間帯）'!$C$6:$K$35,9,FALSE))</f>
        <v/>
      </c>
      <c r="AH38" s="137">
        <f>IF(AH37="","",VLOOKUP(AH37,'【記載例】シフト記号表（勤務時間帯）'!$C$6:$K$35,9,FALSE))</f>
        <v>8</v>
      </c>
      <c r="AI38" s="137">
        <f>IF(AI37="","",VLOOKUP(AI37,'【記載例】シフト記号表（勤務時間帯）'!$C$6:$K$35,9,FALSE))</f>
        <v>8</v>
      </c>
      <c r="AJ38" s="137" t="str">
        <f>IF(AJ37="","",VLOOKUP(AJ37,'【記載例】シフト記号表（勤務時間帯）'!$C$6:$K$35,9,FALSE))</f>
        <v/>
      </c>
      <c r="AK38" s="137" t="str">
        <f>IF(AK37="","",VLOOKUP(AK37,'【記載例】シフト記号表（勤務時間帯）'!$C$6:$K$35,9,FALSE))</f>
        <v/>
      </c>
      <c r="AL38" s="137">
        <f>IF(AL37="","",VLOOKUP(AL37,'【記載例】シフト記号表（勤務時間帯）'!$C$6:$K$35,9,FALSE))</f>
        <v>8</v>
      </c>
      <c r="AM38" s="138" t="str">
        <f>IF(AM37="","",VLOOKUP(AM37,'【記載例】シフト記号表（勤務時間帯）'!$C$6:$K$35,9,FALSE))</f>
        <v/>
      </c>
      <c r="AN38" s="136" t="str">
        <f>IF(AN37="","",VLOOKUP(AN37,'【記載例】シフト記号表（勤務時間帯）'!$C$6:$K$35,9,FALSE))</f>
        <v/>
      </c>
      <c r="AO38" s="137">
        <f>IF(AO37="","",VLOOKUP(AO37,'【記載例】シフト記号表（勤務時間帯）'!$C$6:$K$35,9,FALSE))</f>
        <v>8</v>
      </c>
      <c r="AP38" s="137">
        <f>IF(AP37="","",VLOOKUP(AP37,'【記載例】シフト記号表（勤務時間帯）'!$C$6:$K$35,9,FALSE))</f>
        <v>8</v>
      </c>
      <c r="AQ38" s="137" t="str">
        <f>IF(AQ37="","",VLOOKUP(AQ37,'【記載例】シフト記号表（勤務時間帯）'!$C$6:$K$35,9,FALSE))</f>
        <v/>
      </c>
      <c r="AR38" s="137" t="str">
        <f>IF(AR37="","",VLOOKUP(AR37,'【記載例】シフト記号表（勤務時間帯）'!$C$6:$K$35,9,FALSE))</f>
        <v/>
      </c>
      <c r="AS38" s="137">
        <f>IF(AS37="","",VLOOKUP(AS37,'【記載例】シフト記号表（勤務時間帯）'!$C$6:$K$35,9,FALSE))</f>
        <v>8</v>
      </c>
      <c r="AT38" s="138" t="str">
        <f>IF(AT37="","",VLOOKUP(AT37,'【記載例】シフト記号表（勤務時間帯）'!$C$6:$K$35,9,FALSE))</f>
        <v/>
      </c>
      <c r="AU38" s="136" t="str">
        <f>IF(AU37="","",VLOOKUP(AU37,'【記載例】シフト記号表（勤務時間帯）'!$C$6:$K$35,9,FALSE))</f>
        <v/>
      </c>
      <c r="AV38" s="137" t="str">
        <f>IF(AV37="","",VLOOKUP(AV37,'【記載例】シフト記号表（勤務時間帯）'!$C$6:$K$35,9,FALSE))</f>
        <v/>
      </c>
      <c r="AW38" s="137" t="str">
        <f>IF(AW37="","",VLOOKUP(AW37,'【記載例】シフト記号表（勤務時間帯）'!$C$6:$K$35,9,FALSE))</f>
        <v/>
      </c>
      <c r="AX38" s="1175">
        <f>IF($BB$3="４週",SUM(S38:AT38),IF($BB$3="暦月",SUM(S38:AW38),""))</f>
        <v>96</v>
      </c>
      <c r="AY38" s="1176"/>
      <c r="AZ38" s="1177">
        <f>IF($BB$3="４週",AX38/4,IF($BB$3="暦月",【記載例】通所介護!AX38/(【記載例】通所介護!$BB$8/7),""))</f>
        <v>24</v>
      </c>
      <c r="BA38" s="1178"/>
      <c r="BB38" s="1203"/>
      <c r="BC38" s="1204"/>
      <c r="BD38" s="1204"/>
      <c r="BE38" s="1204"/>
      <c r="BF38" s="1205"/>
    </row>
    <row r="39" spans="2:58" ht="20.25" customHeight="1">
      <c r="B39" s="1332"/>
      <c r="C39" s="1220"/>
      <c r="D39" s="1221"/>
      <c r="E39" s="1222"/>
      <c r="F39" s="75" t="str">
        <f>C37</f>
        <v>介護職員</v>
      </c>
      <c r="G39" s="1120"/>
      <c r="H39" s="1124"/>
      <c r="I39" s="1122"/>
      <c r="J39" s="1122"/>
      <c r="K39" s="1123"/>
      <c r="L39" s="1131"/>
      <c r="M39" s="1132"/>
      <c r="N39" s="1132"/>
      <c r="O39" s="1133"/>
      <c r="P39" s="1209" t="s">
        <v>50</v>
      </c>
      <c r="Q39" s="1210"/>
      <c r="R39" s="1211"/>
      <c r="S39" s="139" t="str">
        <f>IF(S37="","",VLOOKUP(S37,'【記載例】シフト記号表（勤務時間帯）'!$C$6:$U$35,19,FALSE))</f>
        <v/>
      </c>
      <c r="T39" s="140">
        <f>IF(T37="","",VLOOKUP(T37,'【記載例】シフト記号表（勤務時間帯）'!$C$6:$U$35,19,FALSE))</f>
        <v>7</v>
      </c>
      <c r="U39" s="140">
        <f>IF(U37="","",VLOOKUP(U37,'【記載例】シフト記号表（勤務時間帯）'!$C$6:$U$35,19,FALSE))</f>
        <v>7</v>
      </c>
      <c r="V39" s="140" t="str">
        <f>IF(V37="","",VLOOKUP(V37,'【記載例】シフト記号表（勤務時間帯）'!$C$6:$U$35,19,FALSE))</f>
        <v/>
      </c>
      <c r="W39" s="140" t="str">
        <f>IF(W37="","",VLOOKUP(W37,'【記載例】シフト記号表（勤務時間帯）'!$C$6:$U$35,19,FALSE))</f>
        <v/>
      </c>
      <c r="X39" s="140">
        <f>IF(X37="","",VLOOKUP(X37,'【記載例】シフト記号表（勤務時間帯）'!$C$6:$U$35,19,FALSE))</f>
        <v>7</v>
      </c>
      <c r="Y39" s="141" t="str">
        <f>IF(Y37="","",VLOOKUP(Y37,'【記載例】シフト記号表（勤務時間帯）'!$C$6:$U$35,19,FALSE))</f>
        <v/>
      </c>
      <c r="Z39" s="139" t="str">
        <f>IF(Z37="","",VLOOKUP(Z37,'【記載例】シフト記号表（勤務時間帯）'!$C$6:$U$35,19,FALSE))</f>
        <v/>
      </c>
      <c r="AA39" s="140">
        <f>IF(AA37="","",VLOOKUP(AA37,'【記載例】シフト記号表（勤務時間帯）'!$C$6:$U$35,19,FALSE))</f>
        <v>7</v>
      </c>
      <c r="AB39" s="140">
        <f>IF(AB37="","",VLOOKUP(AB37,'【記載例】シフト記号表（勤務時間帯）'!$C$6:$U$35,19,FALSE))</f>
        <v>7</v>
      </c>
      <c r="AC39" s="140" t="str">
        <f>IF(AC37="","",VLOOKUP(AC37,'【記載例】シフト記号表（勤務時間帯）'!$C$6:$U$35,19,FALSE))</f>
        <v/>
      </c>
      <c r="AD39" s="140" t="str">
        <f>IF(AD37="","",VLOOKUP(AD37,'【記載例】シフト記号表（勤務時間帯）'!$C$6:$U$35,19,FALSE))</f>
        <v/>
      </c>
      <c r="AE39" s="140">
        <f>IF(AE37="","",VLOOKUP(AE37,'【記載例】シフト記号表（勤務時間帯）'!$C$6:$U$35,19,FALSE))</f>
        <v>7</v>
      </c>
      <c r="AF39" s="141" t="str">
        <f>IF(AF37="","",VLOOKUP(AF37,'【記載例】シフト記号表（勤務時間帯）'!$C$6:$U$35,19,FALSE))</f>
        <v/>
      </c>
      <c r="AG39" s="139" t="str">
        <f>IF(AG37="","",VLOOKUP(AG37,'【記載例】シフト記号表（勤務時間帯）'!$C$6:$U$35,19,FALSE))</f>
        <v/>
      </c>
      <c r="AH39" s="140">
        <f>IF(AH37="","",VLOOKUP(AH37,'【記載例】シフト記号表（勤務時間帯）'!$C$6:$U$35,19,FALSE))</f>
        <v>7</v>
      </c>
      <c r="AI39" s="140">
        <f>IF(AI37="","",VLOOKUP(AI37,'【記載例】シフト記号表（勤務時間帯）'!$C$6:$U$35,19,FALSE))</f>
        <v>7</v>
      </c>
      <c r="AJ39" s="140" t="str">
        <f>IF(AJ37="","",VLOOKUP(AJ37,'【記載例】シフト記号表（勤務時間帯）'!$C$6:$U$35,19,FALSE))</f>
        <v/>
      </c>
      <c r="AK39" s="140" t="str">
        <f>IF(AK37="","",VLOOKUP(AK37,'【記載例】シフト記号表（勤務時間帯）'!$C$6:$U$35,19,FALSE))</f>
        <v/>
      </c>
      <c r="AL39" s="140">
        <f>IF(AL37="","",VLOOKUP(AL37,'【記載例】シフト記号表（勤務時間帯）'!$C$6:$U$35,19,FALSE))</f>
        <v>7</v>
      </c>
      <c r="AM39" s="141" t="str">
        <f>IF(AM37="","",VLOOKUP(AM37,'【記載例】シフト記号表（勤務時間帯）'!$C$6:$U$35,19,FALSE))</f>
        <v/>
      </c>
      <c r="AN39" s="139" t="str">
        <f>IF(AN37="","",VLOOKUP(AN37,'【記載例】シフト記号表（勤務時間帯）'!$C$6:$U$35,19,FALSE))</f>
        <v/>
      </c>
      <c r="AO39" s="140">
        <f>IF(AO37="","",VLOOKUP(AO37,'【記載例】シフト記号表（勤務時間帯）'!$C$6:$U$35,19,FALSE))</f>
        <v>7</v>
      </c>
      <c r="AP39" s="140">
        <f>IF(AP37="","",VLOOKUP(AP37,'【記載例】シフト記号表（勤務時間帯）'!$C$6:$U$35,19,FALSE))</f>
        <v>7</v>
      </c>
      <c r="AQ39" s="140" t="str">
        <f>IF(AQ37="","",VLOOKUP(AQ37,'【記載例】シフト記号表（勤務時間帯）'!$C$6:$U$35,19,FALSE))</f>
        <v/>
      </c>
      <c r="AR39" s="140" t="str">
        <f>IF(AR37="","",VLOOKUP(AR37,'【記載例】シフト記号表（勤務時間帯）'!$C$6:$U$35,19,FALSE))</f>
        <v/>
      </c>
      <c r="AS39" s="140">
        <f>IF(AS37="","",VLOOKUP(AS37,'【記載例】シフト記号表（勤務時間帯）'!$C$6:$U$35,19,FALSE))</f>
        <v>7</v>
      </c>
      <c r="AT39" s="141" t="str">
        <f>IF(AT37="","",VLOOKUP(AT37,'【記載例】シフト記号表（勤務時間帯）'!$C$6:$U$35,19,FALSE))</f>
        <v/>
      </c>
      <c r="AU39" s="139" t="str">
        <f>IF(AU37="","",VLOOKUP(AU37,'【記載例】シフト記号表（勤務時間帯）'!$C$6:$U$35,19,FALSE))</f>
        <v/>
      </c>
      <c r="AV39" s="140" t="str">
        <f>IF(AV37="","",VLOOKUP(AV37,'【記載例】シフト記号表（勤務時間帯）'!$C$6:$U$35,19,FALSE))</f>
        <v/>
      </c>
      <c r="AW39" s="140" t="str">
        <f>IF(AW37="","",VLOOKUP(AW37,'【記載例】シフト記号表（勤務時間帯）'!$C$6:$U$35,19,FALSE))</f>
        <v/>
      </c>
      <c r="AX39" s="1182">
        <f>IF($BB$3="４週",SUM(S39:AT39),IF($BB$3="暦月",SUM(S39:AW39),""))</f>
        <v>84</v>
      </c>
      <c r="AY39" s="1183"/>
      <c r="AZ39" s="1184">
        <f>IF($BB$3="４週",AX39/4,IF($BB$3="暦月",【記載例】通所介護!AX39/(【記載例】通所介護!$BB$8/7),""))</f>
        <v>21</v>
      </c>
      <c r="BA39" s="1185"/>
      <c r="BB39" s="1206"/>
      <c r="BC39" s="1207"/>
      <c r="BD39" s="1207"/>
      <c r="BE39" s="1207"/>
      <c r="BF39" s="1208"/>
    </row>
    <row r="40" spans="2:58" ht="20.25" customHeight="1">
      <c r="B40" s="1332">
        <f>B37+1</f>
        <v>7</v>
      </c>
      <c r="C40" s="1214" t="s">
        <v>61</v>
      </c>
      <c r="D40" s="1215"/>
      <c r="E40" s="1216"/>
      <c r="F40" s="77"/>
      <c r="G40" s="1118" t="s">
        <v>124</v>
      </c>
      <c r="H40" s="1121" t="s">
        <v>107</v>
      </c>
      <c r="I40" s="1122"/>
      <c r="J40" s="1122"/>
      <c r="K40" s="1123"/>
      <c r="L40" s="1125" t="s">
        <v>133</v>
      </c>
      <c r="M40" s="1126"/>
      <c r="N40" s="1126"/>
      <c r="O40" s="1127"/>
      <c r="P40" s="1134" t="s">
        <v>49</v>
      </c>
      <c r="Q40" s="1135"/>
      <c r="R40" s="1136"/>
      <c r="S40" s="89"/>
      <c r="T40" s="90"/>
      <c r="U40" s="90"/>
      <c r="V40" s="90"/>
      <c r="W40" s="90"/>
      <c r="X40" s="90"/>
      <c r="Y40" s="91" t="s">
        <v>164</v>
      </c>
      <c r="Z40" s="89"/>
      <c r="AA40" s="90"/>
      <c r="AB40" s="90"/>
      <c r="AC40" s="90"/>
      <c r="AD40" s="90"/>
      <c r="AE40" s="90"/>
      <c r="AF40" s="91" t="s">
        <v>164</v>
      </c>
      <c r="AG40" s="89"/>
      <c r="AH40" s="90"/>
      <c r="AI40" s="90"/>
      <c r="AJ40" s="90"/>
      <c r="AK40" s="90"/>
      <c r="AL40" s="90"/>
      <c r="AM40" s="91" t="s">
        <v>164</v>
      </c>
      <c r="AN40" s="89"/>
      <c r="AO40" s="90"/>
      <c r="AP40" s="90"/>
      <c r="AQ40" s="90"/>
      <c r="AR40" s="90"/>
      <c r="AS40" s="90"/>
      <c r="AT40" s="91" t="s">
        <v>164</v>
      </c>
      <c r="AU40" s="89"/>
      <c r="AV40" s="90"/>
      <c r="AW40" s="90"/>
      <c r="AX40" s="1163"/>
      <c r="AY40" s="1164"/>
      <c r="AZ40" s="1165"/>
      <c r="BA40" s="1166"/>
      <c r="BB40" s="1200" t="s">
        <v>141</v>
      </c>
      <c r="BC40" s="1201"/>
      <c r="BD40" s="1201"/>
      <c r="BE40" s="1201"/>
      <c r="BF40" s="1202"/>
    </row>
    <row r="41" spans="2:58" ht="20.25" customHeight="1">
      <c r="B41" s="1332"/>
      <c r="C41" s="1217"/>
      <c r="D41" s="1218"/>
      <c r="E41" s="1219"/>
      <c r="F41" s="75"/>
      <c r="G41" s="1119"/>
      <c r="H41" s="1124"/>
      <c r="I41" s="1122"/>
      <c r="J41" s="1122"/>
      <c r="K41" s="1123"/>
      <c r="L41" s="1128"/>
      <c r="M41" s="1129"/>
      <c r="N41" s="1129"/>
      <c r="O41" s="1130"/>
      <c r="P41" s="1172" t="s">
        <v>15</v>
      </c>
      <c r="Q41" s="1173"/>
      <c r="R41" s="1174"/>
      <c r="S41" s="136" t="str">
        <f>IF(S40="","",VLOOKUP(S40,'【記載例】シフト記号表（勤務時間帯）'!$C$6:$K$35,9,FALSE))</f>
        <v/>
      </c>
      <c r="T41" s="137" t="str">
        <f>IF(T40="","",VLOOKUP(T40,'【記載例】シフト記号表（勤務時間帯）'!$C$6:$K$35,9,FALSE))</f>
        <v/>
      </c>
      <c r="U41" s="137" t="str">
        <f>IF(U40="","",VLOOKUP(U40,'【記載例】シフト記号表（勤務時間帯）'!$C$6:$K$35,9,FALSE))</f>
        <v/>
      </c>
      <c r="V41" s="137" t="str">
        <f>IF(V40="","",VLOOKUP(V40,'【記載例】シフト記号表（勤務時間帯）'!$C$6:$K$35,9,FALSE))</f>
        <v/>
      </c>
      <c r="W41" s="137" t="str">
        <f>IF(W40="","",VLOOKUP(W40,'【記載例】シフト記号表（勤務時間帯）'!$C$6:$K$35,9,FALSE))</f>
        <v/>
      </c>
      <c r="X41" s="137" t="str">
        <f>IF(X40="","",VLOOKUP(X40,'【記載例】シフト記号表（勤務時間帯）'!$C$6:$K$35,9,FALSE))</f>
        <v/>
      </c>
      <c r="Y41" s="138">
        <f>IF(Y40="","",VLOOKUP(Y40,'【記載例】シフト記号表（勤務時間帯）'!$C$6:$K$35,9,FALSE))</f>
        <v>8</v>
      </c>
      <c r="Z41" s="136" t="str">
        <f>IF(Z40="","",VLOOKUP(Z40,'【記載例】シフト記号表（勤務時間帯）'!$C$6:$K$35,9,FALSE))</f>
        <v/>
      </c>
      <c r="AA41" s="137" t="str">
        <f>IF(AA40="","",VLOOKUP(AA40,'【記載例】シフト記号表（勤務時間帯）'!$C$6:$K$35,9,FALSE))</f>
        <v/>
      </c>
      <c r="AB41" s="137" t="str">
        <f>IF(AB40="","",VLOOKUP(AB40,'【記載例】シフト記号表（勤務時間帯）'!$C$6:$K$35,9,FALSE))</f>
        <v/>
      </c>
      <c r="AC41" s="137" t="str">
        <f>IF(AC40="","",VLOOKUP(AC40,'【記載例】シフト記号表（勤務時間帯）'!$C$6:$K$35,9,FALSE))</f>
        <v/>
      </c>
      <c r="AD41" s="137" t="str">
        <f>IF(AD40="","",VLOOKUP(AD40,'【記載例】シフト記号表（勤務時間帯）'!$C$6:$K$35,9,FALSE))</f>
        <v/>
      </c>
      <c r="AE41" s="137" t="str">
        <f>IF(AE40="","",VLOOKUP(AE40,'【記載例】シフト記号表（勤務時間帯）'!$C$6:$K$35,9,FALSE))</f>
        <v/>
      </c>
      <c r="AF41" s="138">
        <f>IF(AF40="","",VLOOKUP(AF40,'【記載例】シフト記号表（勤務時間帯）'!$C$6:$K$35,9,FALSE))</f>
        <v>8</v>
      </c>
      <c r="AG41" s="136" t="str">
        <f>IF(AG40="","",VLOOKUP(AG40,'【記載例】シフト記号表（勤務時間帯）'!$C$6:$K$35,9,FALSE))</f>
        <v/>
      </c>
      <c r="AH41" s="137" t="str">
        <f>IF(AH40="","",VLOOKUP(AH40,'【記載例】シフト記号表（勤務時間帯）'!$C$6:$K$35,9,FALSE))</f>
        <v/>
      </c>
      <c r="AI41" s="137" t="str">
        <f>IF(AI40="","",VLOOKUP(AI40,'【記載例】シフト記号表（勤務時間帯）'!$C$6:$K$35,9,FALSE))</f>
        <v/>
      </c>
      <c r="AJ41" s="137" t="str">
        <f>IF(AJ40="","",VLOOKUP(AJ40,'【記載例】シフト記号表（勤務時間帯）'!$C$6:$K$35,9,FALSE))</f>
        <v/>
      </c>
      <c r="AK41" s="137" t="str">
        <f>IF(AK40="","",VLOOKUP(AK40,'【記載例】シフト記号表（勤務時間帯）'!$C$6:$K$35,9,FALSE))</f>
        <v/>
      </c>
      <c r="AL41" s="137" t="str">
        <f>IF(AL40="","",VLOOKUP(AL40,'【記載例】シフト記号表（勤務時間帯）'!$C$6:$K$35,9,FALSE))</f>
        <v/>
      </c>
      <c r="AM41" s="138">
        <f>IF(AM40="","",VLOOKUP(AM40,'【記載例】シフト記号表（勤務時間帯）'!$C$6:$K$35,9,FALSE))</f>
        <v>8</v>
      </c>
      <c r="AN41" s="136" t="str">
        <f>IF(AN40="","",VLOOKUP(AN40,'【記載例】シフト記号表（勤務時間帯）'!$C$6:$K$35,9,FALSE))</f>
        <v/>
      </c>
      <c r="AO41" s="137" t="str">
        <f>IF(AO40="","",VLOOKUP(AO40,'【記載例】シフト記号表（勤務時間帯）'!$C$6:$K$35,9,FALSE))</f>
        <v/>
      </c>
      <c r="AP41" s="137" t="str">
        <f>IF(AP40="","",VLOOKUP(AP40,'【記載例】シフト記号表（勤務時間帯）'!$C$6:$K$35,9,FALSE))</f>
        <v/>
      </c>
      <c r="AQ41" s="137" t="str">
        <f>IF(AQ40="","",VLOOKUP(AQ40,'【記載例】シフト記号表（勤務時間帯）'!$C$6:$K$35,9,FALSE))</f>
        <v/>
      </c>
      <c r="AR41" s="137" t="str">
        <f>IF(AR40="","",VLOOKUP(AR40,'【記載例】シフト記号表（勤務時間帯）'!$C$6:$K$35,9,FALSE))</f>
        <v/>
      </c>
      <c r="AS41" s="137" t="str">
        <f>IF(AS40="","",VLOOKUP(AS40,'【記載例】シフト記号表（勤務時間帯）'!$C$6:$K$35,9,FALSE))</f>
        <v/>
      </c>
      <c r="AT41" s="138">
        <f>IF(AT40="","",VLOOKUP(AT40,'【記載例】シフト記号表（勤務時間帯）'!$C$6:$K$35,9,FALSE))</f>
        <v>8</v>
      </c>
      <c r="AU41" s="136" t="str">
        <f>IF(AU40="","",VLOOKUP(AU40,'【記載例】シフト記号表（勤務時間帯）'!$C$6:$K$35,9,FALSE))</f>
        <v/>
      </c>
      <c r="AV41" s="137" t="str">
        <f>IF(AV40="","",VLOOKUP(AV40,'【記載例】シフト記号表（勤務時間帯）'!$C$6:$K$35,9,FALSE))</f>
        <v/>
      </c>
      <c r="AW41" s="137" t="str">
        <f>IF(AW40="","",VLOOKUP(AW40,'【記載例】シフト記号表（勤務時間帯）'!$C$6:$K$35,9,FALSE))</f>
        <v/>
      </c>
      <c r="AX41" s="1175">
        <f>IF($BB$3="４週",SUM(S41:AT41),IF($BB$3="暦月",SUM(S41:AW41),""))</f>
        <v>32</v>
      </c>
      <c r="AY41" s="1176"/>
      <c r="AZ41" s="1177">
        <f>IF($BB$3="４週",AX41/4,IF($BB$3="暦月",【記載例】通所介護!AX41/(【記載例】通所介護!$BB$8/7),""))</f>
        <v>8</v>
      </c>
      <c r="BA41" s="1178"/>
      <c r="BB41" s="1203"/>
      <c r="BC41" s="1204"/>
      <c r="BD41" s="1204"/>
      <c r="BE41" s="1204"/>
      <c r="BF41" s="1205"/>
    </row>
    <row r="42" spans="2:58" ht="20.25" customHeight="1">
      <c r="B42" s="1332"/>
      <c r="C42" s="1220"/>
      <c r="D42" s="1221"/>
      <c r="E42" s="1222"/>
      <c r="F42" s="75" t="str">
        <f>C40</f>
        <v>介護職員</v>
      </c>
      <c r="G42" s="1120"/>
      <c r="H42" s="1124"/>
      <c r="I42" s="1122"/>
      <c r="J42" s="1122"/>
      <c r="K42" s="1123"/>
      <c r="L42" s="1131"/>
      <c r="M42" s="1132"/>
      <c r="N42" s="1132"/>
      <c r="O42" s="1133"/>
      <c r="P42" s="1209" t="s">
        <v>50</v>
      </c>
      <c r="Q42" s="1210"/>
      <c r="R42" s="1211"/>
      <c r="S42" s="139" t="str">
        <f>IF(S40="","",VLOOKUP(S40,'【記載例】シフト記号表（勤務時間帯）'!$C$6:$U$35,19,FALSE))</f>
        <v/>
      </c>
      <c r="T42" s="140" t="str">
        <f>IF(T40="","",VLOOKUP(T40,'【記載例】シフト記号表（勤務時間帯）'!$C$6:$U$35,19,FALSE))</f>
        <v/>
      </c>
      <c r="U42" s="140" t="str">
        <f>IF(U40="","",VLOOKUP(U40,'【記載例】シフト記号表（勤務時間帯）'!$C$6:$U$35,19,FALSE))</f>
        <v/>
      </c>
      <c r="V42" s="140" t="str">
        <f>IF(V40="","",VLOOKUP(V40,'【記載例】シフト記号表（勤務時間帯）'!$C$6:$U$35,19,FALSE))</f>
        <v/>
      </c>
      <c r="W42" s="140" t="str">
        <f>IF(W40="","",VLOOKUP(W40,'【記載例】シフト記号表（勤務時間帯）'!$C$6:$U$35,19,FALSE))</f>
        <v/>
      </c>
      <c r="X42" s="140" t="str">
        <f>IF(X40="","",VLOOKUP(X40,'【記載例】シフト記号表（勤務時間帯）'!$C$6:$U$35,19,FALSE))</f>
        <v/>
      </c>
      <c r="Y42" s="141">
        <f>IF(Y40="","",VLOOKUP(Y40,'【記載例】シフト記号表（勤務時間帯）'!$C$6:$U$35,19,FALSE))</f>
        <v>7</v>
      </c>
      <c r="Z42" s="139" t="str">
        <f>IF(Z40="","",VLOOKUP(Z40,'【記載例】シフト記号表（勤務時間帯）'!$C$6:$U$35,19,FALSE))</f>
        <v/>
      </c>
      <c r="AA42" s="140" t="str">
        <f>IF(AA40="","",VLOOKUP(AA40,'【記載例】シフト記号表（勤務時間帯）'!$C$6:$U$35,19,FALSE))</f>
        <v/>
      </c>
      <c r="AB42" s="140" t="str">
        <f>IF(AB40="","",VLOOKUP(AB40,'【記載例】シフト記号表（勤務時間帯）'!$C$6:$U$35,19,FALSE))</f>
        <v/>
      </c>
      <c r="AC42" s="140" t="str">
        <f>IF(AC40="","",VLOOKUP(AC40,'【記載例】シフト記号表（勤務時間帯）'!$C$6:$U$35,19,FALSE))</f>
        <v/>
      </c>
      <c r="AD42" s="140" t="str">
        <f>IF(AD40="","",VLOOKUP(AD40,'【記載例】シフト記号表（勤務時間帯）'!$C$6:$U$35,19,FALSE))</f>
        <v/>
      </c>
      <c r="AE42" s="140" t="str">
        <f>IF(AE40="","",VLOOKUP(AE40,'【記載例】シフト記号表（勤務時間帯）'!$C$6:$U$35,19,FALSE))</f>
        <v/>
      </c>
      <c r="AF42" s="141">
        <f>IF(AF40="","",VLOOKUP(AF40,'【記載例】シフト記号表（勤務時間帯）'!$C$6:$U$35,19,FALSE))</f>
        <v>7</v>
      </c>
      <c r="AG42" s="139" t="str">
        <f>IF(AG40="","",VLOOKUP(AG40,'【記載例】シフト記号表（勤務時間帯）'!$C$6:$U$35,19,FALSE))</f>
        <v/>
      </c>
      <c r="AH42" s="140" t="str">
        <f>IF(AH40="","",VLOOKUP(AH40,'【記載例】シフト記号表（勤務時間帯）'!$C$6:$U$35,19,FALSE))</f>
        <v/>
      </c>
      <c r="AI42" s="140" t="str">
        <f>IF(AI40="","",VLOOKUP(AI40,'【記載例】シフト記号表（勤務時間帯）'!$C$6:$U$35,19,FALSE))</f>
        <v/>
      </c>
      <c r="AJ42" s="140" t="str">
        <f>IF(AJ40="","",VLOOKUP(AJ40,'【記載例】シフト記号表（勤務時間帯）'!$C$6:$U$35,19,FALSE))</f>
        <v/>
      </c>
      <c r="AK42" s="140" t="str">
        <f>IF(AK40="","",VLOOKUP(AK40,'【記載例】シフト記号表（勤務時間帯）'!$C$6:$U$35,19,FALSE))</f>
        <v/>
      </c>
      <c r="AL42" s="140" t="str">
        <f>IF(AL40="","",VLOOKUP(AL40,'【記載例】シフト記号表（勤務時間帯）'!$C$6:$U$35,19,FALSE))</f>
        <v/>
      </c>
      <c r="AM42" s="141">
        <f>IF(AM40="","",VLOOKUP(AM40,'【記載例】シフト記号表（勤務時間帯）'!$C$6:$U$35,19,FALSE))</f>
        <v>7</v>
      </c>
      <c r="AN42" s="139" t="str">
        <f>IF(AN40="","",VLOOKUP(AN40,'【記載例】シフト記号表（勤務時間帯）'!$C$6:$U$35,19,FALSE))</f>
        <v/>
      </c>
      <c r="AO42" s="140" t="str">
        <f>IF(AO40="","",VLOOKUP(AO40,'【記載例】シフト記号表（勤務時間帯）'!$C$6:$U$35,19,FALSE))</f>
        <v/>
      </c>
      <c r="AP42" s="140" t="str">
        <f>IF(AP40="","",VLOOKUP(AP40,'【記載例】シフト記号表（勤務時間帯）'!$C$6:$U$35,19,FALSE))</f>
        <v/>
      </c>
      <c r="AQ42" s="140" t="str">
        <f>IF(AQ40="","",VLOOKUP(AQ40,'【記載例】シフト記号表（勤務時間帯）'!$C$6:$U$35,19,FALSE))</f>
        <v/>
      </c>
      <c r="AR42" s="140" t="str">
        <f>IF(AR40="","",VLOOKUP(AR40,'【記載例】シフト記号表（勤務時間帯）'!$C$6:$U$35,19,FALSE))</f>
        <v/>
      </c>
      <c r="AS42" s="140" t="str">
        <f>IF(AS40="","",VLOOKUP(AS40,'【記載例】シフト記号表（勤務時間帯）'!$C$6:$U$35,19,FALSE))</f>
        <v/>
      </c>
      <c r="AT42" s="141">
        <f>IF(AT40="","",VLOOKUP(AT40,'【記載例】シフト記号表（勤務時間帯）'!$C$6:$U$35,19,FALSE))</f>
        <v>7</v>
      </c>
      <c r="AU42" s="139" t="str">
        <f>IF(AU40="","",VLOOKUP(AU40,'【記載例】シフト記号表（勤務時間帯）'!$C$6:$U$35,19,FALSE))</f>
        <v/>
      </c>
      <c r="AV42" s="140" t="str">
        <f>IF(AV40="","",VLOOKUP(AV40,'【記載例】シフト記号表（勤務時間帯）'!$C$6:$U$35,19,FALSE))</f>
        <v/>
      </c>
      <c r="AW42" s="140" t="str">
        <f>IF(AW40="","",VLOOKUP(AW40,'【記載例】シフト記号表（勤務時間帯）'!$C$6:$U$35,19,FALSE))</f>
        <v/>
      </c>
      <c r="AX42" s="1182">
        <f>IF($BB$3="４週",SUM(S42:AT42),IF($BB$3="暦月",SUM(S42:AW42),""))</f>
        <v>28</v>
      </c>
      <c r="AY42" s="1183"/>
      <c r="AZ42" s="1184">
        <f>IF($BB$3="４週",AX42/4,IF($BB$3="暦月",【記載例】通所介護!AX42/(【記載例】通所介護!$BB$8/7),""))</f>
        <v>7</v>
      </c>
      <c r="BA42" s="1185"/>
      <c r="BB42" s="1206"/>
      <c r="BC42" s="1207"/>
      <c r="BD42" s="1207"/>
      <c r="BE42" s="1207"/>
      <c r="BF42" s="1208"/>
    </row>
    <row r="43" spans="2:58" ht="20.25" customHeight="1">
      <c r="B43" s="1332">
        <f>B40+1</f>
        <v>8</v>
      </c>
      <c r="C43" s="1214" t="s">
        <v>61</v>
      </c>
      <c r="D43" s="1215"/>
      <c r="E43" s="1216"/>
      <c r="F43" s="77"/>
      <c r="G43" s="1118" t="s">
        <v>125</v>
      </c>
      <c r="H43" s="1121" t="s">
        <v>32</v>
      </c>
      <c r="I43" s="1122"/>
      <c r="J43" s="1122"/>
      <c r="K43" s="1123"/>
      <c r="L43" s="1125" t="s">
        <v>135</v>
      </c>
      <c r="M43" s="1126"/>
      <c r="N43" s="1126"/>
      <c r="O43" s="1127"/>
      <c r="P43" s="1134" t="s">
        <v>49</v>
      </c>
      <c r="Q43" s="1135"/>
      <c r="R43" s="1136"/>
      <c r="S43" s="89" t="s">
        <v>164</v>
      </c>
      <c r="T43" s="90"/>
      <c r="U43" s="90" t="s">
        <v>164</v>
      </c>
      <c r="V43" s="90" t="s">
        <v>164</v>
      </c>
      <c r="W43" s="90" t="s">
        <v>164</v>
      </c>
      <c r="X43" s="90"/>
      <c r="Y43" s="91" t="s">
        <v>164</v>
      </c>
      <c r="Z43" s="89" t="s">
        <v>164</v>
      </c>
      <c r="AA43" s="90"/>
      <c r="AB43" s="90" t="s">
        <v>164</v>
      </c>
      <c r="AC43" s="90" t="s">
        <v>164</v>
      </c>
      <c r="AD43" s="90" t="s">
        <v>164</v>
      </c>
      <c r="AE43" s="90"/>
      <c r="AF43" s="91" t="s">
        <v>164</v>
      </c>
      <c r="AG43" s="89" t="s">
        <v>164</v>
      </c>
      <c r="AH43" s="90"/>
      <c r="AI43" s="90" t="s">
        <v>164</v>
      </c>
      <c r="AJ43" s="90" t="s">
        <v>164</v>
      </c>
      <c r="AK43" s="90" t="s">
        <v>164</v>
      </c>
      <c r="AL43" s="90"/>
      <c r="AM43" s="91" t="s">
        <v>164</v>
      </c>
      <c r="AN43" s="89" t="s">
        <v>164</v>
      </c>
      <c r="AO43" s="90"/>
      <c r="AP43" s="90" t="s">
        <v>164</v>
      </c>
      <c r="AQ43" s="90" t="s">
        <v>164</v>
      </c>
      <c r="AR43" s="90" t="s">
        <v>164</v>
      </c>
      <c r="AS43" s="90"/>
      <c r="AT43" s="91" t="s">
        <v>164</v>
      </c>
      <c r="AU43" s="89"/>
      <c r="AV43" s="90"/>
      <c r="AW43" s="90"/>
      <c r="AX43" s="1163"/>
      <c r="AY43" s="1164"/>
      <c r="AZ43" s="1165"/>
      <c r="BA43" s="1166"/>
      <c r="BB43" s="1200"/>
      <c r="BC43" s="1201"/>
      <c r="BD43" s="1201"/>
      <c r="BE43" s="1201"/>
      <c r="BF43" s="1202"/>
    </row>
    <row r="44" spans="2:58" ht="20.25" customHeight="1">
      <c r="B44" s="1332"/>
      <c r="C44" s="1217"/>
      <c r="D44" s="1218"/>
      <c r="E44" s="1219"/>
      <c r="F44" s="75"/>
      <c r="G44" s="1119"/>
      <c r="H44" s="1124"/>
      <c r="I44" s="1122"/>
      <c r="J44" s="1122"/>
      <c r="K44" s="1123"/>
      <c r="L44" s="1128"/>
      <c r="M44" s="1129"/>
      <c r="N44" s="1129"/>
      <c r="O44" s="1130"/>
      <c r="P44" s="1172" t="s">
        <v>15</v>
      </c>
      <c r="Q44" s="1173"/>
      <c r="R44" s="1174"/>
      <c r="S44" s="136">
        <f>IF(S43="","",VLOOKUP(S43,'【記載例】シフト記号表（勤務時間帯）'!$C$6:$K$35,9,FALSE))</f>
        <v>8</v>
      </c>
      <c r="T44" s="137" t="str">
        <f>IF(T43="","",VLOOKUP(T43,'【記載例】シフト記号表（勤務時間帯）'!$C$6:$K$35,9,FALSE))</f>
        <v/>
      </c>
      <c r="U44" s="137">
        <f>IF(U43="","",VLOOKUP(U43,'【記載例】シフト記号表（勤務時間帯）'!$C$6:$K$35,9,FALSE))</f>
        <v>8</v>
      </c>
      <c r="V44" s="137">
        <f>IF(V43="","",VLOOKUP(V43,'【記載例】シフト記号表（勤務時間帯）'!$C$6:$K$35,9,FALSE))</f>
        <v>8</v>
      </c>
      <c r="W44" s="137">
        <f>IF(W43="","",VLOOKUP(W43,'【記載例】シフト記号表（勤務時間帯）'!$C$6:$K$35,9,FALSE))</f>
        <v>8</v>
      </c>
      <c r="X44" s="137" t="str">
        <f>IF(X43="","",VLOOKUP(X43,'【記載例】シフト記号表（勤務時間帯）'!$C$6:$K$35,9,FALSE))</f>
        <v/>
      </c>
      <c r="Y44" s="138">
        <f>IF(Y43="","",VLOOKUP(Y43,'【記載例】シフト記号表（勤務時間帯）'!$C$6:$K$35,9,FALSE))</f>
        <v>8</v>
      </c>
      <c r="Z44" s="136">
        <f>IF(Z43="","",VLOOKUP(Z43,'【記載例】シフト記号表（勤務時間帯）'!$C$6:$K$35,9,FALSE))</f>
        <v>8</v>
      </c>
      <c r="AA44" s="137" t="str">
        <f>IF(AA43="","",VLOOKUP(AA43,'【記載例】シフト記号表（勤務時間帯）'!$C$6:$K$35,9,FALSE))</f>
        <v/>
      </c>
      <c r="AB44" s="137">
        <f>IF(AB43="","",VLOOKUP(AB43,'【記載例】シフト記号表（勤務時間帯）'!$C$6:$K$35,9,FALSE))</f>
        <v>8</v>
      </c>
      <c r="AC44" s="137">
        <f>IF(AC43="","",VLOOKUP(AC43,'【記載例】シフト記号表（勤務時間帯）'!$C$6:$K$35,9,FALSE))</f>
        <v>8</v>
      </c>
      <c r="AD44" s="137">
        <f>IF(AD43="","",VLOOKUP(AD43,'【記載例】シフト記号表（勤務時間帯）'!$C$6:$K$35,9,FALSE))</f>
        <v>8</v>
      </c>
      <c r="AE44" s="137" t="str">
        <f>IF(AE43="","",VLOOKUP(AE43,'【記載例】シフト記号表（勤務時間帯）'!$C$6:$K$35,9,FALSE))</f>
        <v/>
      </c>
      <c r="AF44" s="138">
        <f>IF(AF43="","",VLOOKUP(AF43,'【記載例】シフト記号表（勤務時間帯）'!$C$6:$K$35,9,FALSE))</f>
        <v>8</v>
      </c>
      <c r="AG44" s="136">
        <f>IF(AG43="","",VLOOKUP(AG43,'【記載例】シフト記号表（勤務時間帯）'!$C$6:$K$35,9,FALSE))</f>
        <v>8</v>
      </c>
      <c r="AH44" s="137" t="str">
        <f>IF(AH43="","",VLOOKUP(AH43,'【記載例】シフト記号表（勤務時間帯）'!$C$6:$K$35,9,FALSE))</f>
        <v/>
      </c>
      <c r="AI44" s="137">
        <f>IF(AI43="","",VLOOKUP(AI43,'【記載例】シフト記号表（勤務時間帯）'!$C$6:$K$35,9,FALSE))</f>
        <v>8</v>
      </c>
      <c r="AJ44" s="137">
        <f>IF(AJ43="","",VLOOKUP(AJ43,'【記載例】シフト記号表（勤務時間帯）'!$C$6:$K$35,9,FALSE))</f>
        <v>8</v>
      </c>
      <c r="AK44" s="137">
        <f>IF(AK43="","",VLOOKUP(AK43,'【記載例】シフト記号表（勤務時間帯）'!$C$6:$K$35,9,FALSE))</f>
        <v>8</v>
      </c>
      <c r="AL44" s="137" t="str">
        <f>IF(AL43="","",VLOOKUP(AL43,'【記載例】シフト記号表（勤務時間帯）'!$C$6:$K$35,9,FALSE))</f>
        <v/>
      </c>
      <c r="AM44" s="138">
        <f>IF(AM43="","",VLOOKUP(AM43,'【記載例】シフト記号表（勤務時間帯）'!$C$6:$K$35,9,FALSE))</f>
        <v>8</v>
      </c>
      <c r="AN44" s="136">
        <f>IF(AN43="","",VLOOKUP(AN43,'【記載例】シフト記号表（勤務時間帯）'!$C$6:$K$35,9,FALSE))</f>
        <v>8</v>
      </c>
      <c r="AO44" s="137" t="str">
        <f>IF(AO43="","",VLOOKUP(AO43,'【記載例】シフト記号表（勤務時間帯）'!$C$6:$K$35,9,FALSE))</f>
        <v/>
      </c>
      <c r="AP44" s="137">
        <f>IF(AP43="","",VLOOKUP(AP43,'【記載例】シフト記号表（勤務時間帯）'!$C$6:$K$35,9,FALSE))</f>
        <v>8</v>
      </c>
      <c r="AQ44" s="137">
        <f>IF(AQ43="","",VLOOKUP(AQ43,'【記載例】シフト記号表（勤務時間帯）'!$C$6:$K$35,9,FALSE))</f>
        <v>8</v>
      </c>
      <c r="AR44" s="137">
        <f>IF(AR43="","",VLOOKUP(AR43,'【記載例】シフト記号表（勤務時間帯）'!$C$6:$K$35,9,FALSE))</f>
        <v>8</v>
      </c>
      <c r="AS44" s="137" t="str">
        <f>IF(AS43="","",VLOOKUP(AS43,'【記載例】シフト記号表（勤務時間帯）'!$C$6:$K$35,9,FALSE))</f>
        <v/>
      </c>
      <c r="AT44" s="138">
        <f>IF(AT43="","",VLOOKUP(AT43,'【記載例】シフト記号表（勤務時間帯）'!$C$6:$K$35,9,FALSE))</f>
        <v>8</v>
      </c>
      <c r="AU44" s="136" t="str">
        <f>IF(AU43="","",VLOOKUP(AU43,'【記載例】シフト記号表（勤務時間帯）'!$C$6:$K$35,9,FALSE))</f>
        <v/>
      </c>
      <c r="AV44" s="137" t="str">
        <f>IF(AV43="","",VLOOKUP(AV43,'【記載例】シフト記号表（勤務時間帯）'!$C$6:$K$35,9,FALSE))</f>
        <v/>
      </c>
      <c r="AW44" s="137" t="str">
        <f>IF(AW43="","",VLOOKUP(AW43,'【記載例】シフト記号表（勤務時間帯）'!$C$6:$K$35,9,FALSE))</f>
        <v/>
      </c>
      <c r="AX44" s="1175">
        <f>IF($BB$3="４週",SUM(S44:AT44),IF($BB$3="暦月",SUM(S44:AW44),""))</f>
        <v>160</v>
      </c>
      <c r="AY44" s="1176"/>
      <c r="AZ44" s="1177">
        <f>IF($BB$3="４週",AX44/4,IF($BB$3="暦月",【記載例】通所介護!AX44/(【記載例】通所介護!$BB$8/7),""))</f>
        <v>40</v>
      </c>
      <c r="BA44" s="1178"/>
      <c r="BB44" s="1203"/>
      <c r="BC44" s="1204"/>
      <c r="BD44" s="1204"/>
      <c r="BE44" s="1204"/>
      <c r="BF44" s="1205"/>
    </row>
    <row r="45" spans="2:58" ht="20.25" customHeight="1">
      <c r="B45" s="1332"/>
      <c r="C45" s="1220"/>
      <c r="D45" s="1221"/>
      <c r="E45" s="1222"/>
      <c r="F45" s="75" t="str">
        <f>C43</f>
        <v>介護職員</v>
      </c>
      <c r="G45" s="1120"/>
      <c r="H45" s="1124"/>
      <c r="I45" s="1122"/>
      <c r="J45" s="1122"/>
      <c r="K45" s="1123"/>
      <c r="L45" s="1131"/>
      <c r="M45" s="1132"/>
      <c r="N45" s="1132"/>
      <c r="O45" s="1133"/>
      <c r="P45" s="1209" t="s">
        <v>50</v>
      </c>
      <c r="Q45" s="1210"/>
      <c r="R45" s="1211"/>
      <c r="S45" s="139">
        <f>IF(S43="","",VLOOKUP(S43,'【記載例】シフト記号表（勤務時間帯）'!$C$6:$U$35,19,FALSE))</f>
        <v>7</v>
      </c>
      <c r="T45" s="140" t="str">
        <f>IF(T43="","",VLOOKUP(T43,'【記載例】シフト記号表（勤務時間帯）'!$C$6:$U$35,19,FALSE))</f>
        <v/>
      </c>
      <c r="U45" s="140">
        <f>IF(U43="","",VLOOKUP(U43,'【記載例】シフト記号表（勤務時間帯）'!$C$6:$U$35,19,FALSE))</f>
        <v>7</v>
      </c>
      <c r="V45" s="140">
        <f>IF(V43="","",VLOOKUP(V43,'【記載例】シフト記号表（勤務時間帯）'!$C$6:$U$35,19,FALSE))</f>
        <v>7</v>
      </c>
      <c r="W45" s="140">
        <f>IF(W43="","",VLOOKUP(W43,'【記載例】シフト記号表（勤務時間帯）'!$C$6:$U$35,19,FALSE))</f>
        <v>7</v>
      </c>
      <c r="X45" s="140" t="str">
        <f>IF(X43="","",VLOOKUP(X43,'【記載例】シフト記号表（勤務時間帯）'!$C$6:$U$35,19,FALSE))</f>
        <v/>
      </c>
      <c r="Y45" s="141">
        <f>IF(Y43="","",VLOOKUP(Y43,'【記載例】シフト記号表（勤務時間帯）'!$C$6:$U$35,19,FALSE))</f>
        <v>7</v>
      </c>
      <c r="Z45" s="139">
        <f>IF(Z43="","",VLOOKUP(Z43,'【記載例】シフト記号表（勤務時間帯）'!$C$6:$U$35,19,FALSE))</f>
        <v>7</v>
      </c>
      <c r="AA45" s="140" t="str">
        <f>IF(AA43="","",VLOOKUP(AA43,'【記載例】シフト記号表（勤務時間帯）'!$C$6:$U$35,19,FALSE))</f>
        <v/>
      </c>
      <c r="AB45" s="140">
        <f>IF(AB43="","",VLOOKUP(AB43,'【記載例】シフト記号表（勤務時間帯）'!$C$6:$U$35,19,FALSE))</f>
        <v>7</v>
      </c>
      <c r="AC45" s="140">
        <f>IF(AC43="","",VLOOKUP(AC43,'【記載例】シフト記号表（勤務時間帯）'!$C$6:$U$35,19,FALSE))</f>
        <v>7</v>
      </c>
      <c r="AD45" s="140">
        <f>IF(AD43="","",VLOOKUP(AD43,'【記載例】シフト記号表（勤務時間帯）'!$C$6:$U$35,19,FALSE))</f>
        <v>7</v>
      </c>
      <c r="AE45" s="140" t="str">
        <f>IF(AE43="","",VLOOKUP(AE43,'【記載例】シフト記号表（勤務時間帯）'!$C$6:$U$35,19,FALSE))</f>
        <v/>
      </c>
      <c r="AF45" s="141">
        <f>IF(AF43="","",VLOOKUP(AF43,'【記載例】シフト記号表（勤務時間帯）'!$C$6:$U$35,19,FALSE))</f>
        <v>7</v>
      </c>
      <c r="AG45" s="139">
        <f>IF(AG43="","",VLOOKUP(AG43,'【記載例】シフト記号表（勤務時間帯）'!$C$6:$U$35,19,FALSE))</f>
        <v>7</v>
      </c>
      <c r="AH45" s="140" t="str">
        <f>IF(AH43="","",VLOOKUP(AH43,'【記載例】シフト記号表（勤務時間帯）'!$C$6:$U$35,19,FALSE))</f>
        <v/>
      </c>
      <c r="AI45" s="140">
        <f>IF(AI43="","",VLOOKUP(AI43,'【記載例】シフト記号表（勤務時間帯）'!$C$6:$U$35,19,FALSE))</f>
        <v>7</v>
      </c>
      <c r="AJ45" s="140">
        <f>IF(AJ43="","",VLOOKUP(AJ43,'【記載例】シフト記号表（勤務時間帯）'!$C$6:$U$35,19,FALSE))</f>
        <v>7</v>
      </c>
      <c r="AK45" s="140">
        <f>IF(AK43="","",VLOOKUP(AK43,'【記載例】シフト記号表（勤務時間帯）'!$C$6:$U$35,19,FALSE))</f>
        <v>7</v>
      </c>
      <c r="AL45" s="140" t="str">
        <f>IF(AL43="","",VLOOKUP(AL43,'【記載例】シフト記号表（勤務時間帯）'!$C$6:$U$35,19,FALSE))</f>
        <v/>
      </c>
      <c r="AM45" s="141">
        <f>IF(AM43="","",VLOOKUP(AM43,'【記載例】シフト記号表（勤務時間帯）'!$C$6:$U$35,19,FALSE))</f>
        <v>7</v>
      </c>
      <c r="AN45" s="139">
        <f>IF(AN43="","",VLOOKUP(AN43,'【記載例】シフト記号表（勤務時間帯）'!$C$6:$U$35,19,FALSE))</f>
        <v>7</v>
      </c>
      <c r="AO45" s="140" t="str">
        <f>IF(AO43="","",VLOOKUP(AO43,'【記載例】シフト記号表（勤務時間帯）'!$C$6:$U$35,19,FALSE))</f>
        <v/>
      </c>
      <c r="AP45" s="140">
        <f>IF(AP43="","",VLOOKUP(AP43,'【記載例】シフト記号表（勤務時間帯）'!$C$6:$U$35,19,FALSE))</f>
        <v>7</v>
      </c>
      <c r="AQ45" s="140">
        <f>IF(AQ43="","",VLOOKUP(AQ43,'【記載例】シフト記号表（勤務時間帯）'!$C$6:$U$35,19,FALSE))</f>
        <v>7</v>
      </c>
      <c r="AR45" s="140">
        <f>IF(AR43="","",VLOOKUP(AR43,'【記載例】シフト記号表（勤務時間帯）'!$C$6:$U$35,19,FALSE))</f>
        <v>7</v>
      </c>
      <c r="AS45" s="140" t="str">
        <f>IF(AS43="","",VLOOKUP(AS43,'【記載例】シフト記号表（勤務時間帯）'!$C$6:$U$35,19,FALSE))</f>
        <v/>
      </c>
      <c r="AT45" s="141">
        <f>IF(AT43="","",VLOOKUP(AT43,'【記載例】シフト記号表（勤務時間帯）'!$C$6:$U$35,19,FALSE))</f>
        <v>7</v>
      </c>
      <c r="AU45" s="139" t="str">
        <f>IF(AU43="","",VLOOKUP(AU43,'【記載例】シフト記号表（勤務時間帯）'!$C$6:$U$35,19,FALSE))</f>
        <v/>
      </c>
      <c r="AV45" s="140" t="str">
        <f>IF(AV43="","",VLOOKUP(AV43,'【記載例】シフト記号表（勤務時間帯）'!$C$6:$U$35,19,FALSE))</f>
        <v/>
      </c>
      <c r="AW45" s="140" t="str">
        <f>IF(AW43="","",VLOOKUP(AW43,'【記載例】シフト記号表（勤務時間帯）'!$C$6:$U$35,19,FALSE))</f>
        <v/>
      </c>
      <c r="AX45" s="1182">
        <f>IF($BB$3="４週",SUM(S45:AT45),IF($BB$3="暦月",SUM(S45:AW45),""))</f>
        <v>140</v>
      </c>
      <c r="AY45" s="1183"/>
      <c r="AZ45" s="1184">
        <f>IF($BB$3="４週",AX45/4,IF($BB$3="暦月",【記載例】通所介護!AX45/(【記載例】通所介護!$BB$8/7),""))</f>
        <v>35</v>
      </c>
      <c r="BA45" s="1185"/>
      <c r="BB45" s="1206"/>
      <c r="BC45" s="1207"/>
      <c r="BD45" s="1207"/>
      <c r="BE45" s="1207"/>
      <c r="BF45" s="1208"/>
    </row>
    <row r="46" spans="2:58" ht="20.25" customHeight="1">
      <c r="B46" s="1332">
        <f>B43+1</f>
        <v>9</v>
      </c>
      <c r="C46" s="1214" t="s">
        <v>61</v>
      </c>
      <c r="D46" s="1215"/>
      <c r="E46" s="1216"/>
      <c r="F46" s="77"/>
      <c r="G46" s="1118" t="s">
        <v>125</v>
      </c>
      <c r="H46" s="1121" t="s">
        <v>107</v>
      </c>
      <c r="I46" s="1122"/>
      <c r="J46" s="1122"/>
      <c r="K46" s="1123"/>
      <c r="L46" s="1125" t="s">
        <v>136</v>
      </c>
      <c r="M46" s="1126"/>
      <c r="N46" s="1126"/>
      <c r="O46" s="1127"/>
      <c r="P46" s="1134" t="s">
        <v>49</v>
      </c>
      <c r="Q46" s="1135"/>
      <c r="R46" s="1136"/>
      <c r="S46" s="89" t="s">
        <v>164</v>
      </c>
      <c r="T46" s="90" t="s">
        <v>164</v>
      </c>
      <c r="U46" s="90"/>
      <c r="V46" s="90" t="s">
        <v>164</v>
      </c>
      <c r="W46" s="90" t="s">
        <v>164</v>
      </c>
      <c r="X46" s="90" t="s">
        <v>164</v>
      </c>
      <c r="Y46" s="91"/>
      <c r="Z46" s="89" t="s">
        <v>164</v>
      </c>
      <c r="AA46" s="90" t="s">
        <v>164</v>
      </c>
      <c r="AB46" s="90"/>
      <c r="AC46" s="90" t="s">
        <v>164</v>
      </c>
      <c r="AD46" s="90" t="s">
        <v>164</v>
      </c>
      <c r="AE46" s="90" t="s">
        <v>164</v>
      </c>
      <c r="AF46" s="91"/>
      <c r="AG46" s="89" t="s">
        <v>164</v>
      </c>
      <c r="AH46" s="90" t="s">
        <v>164</v>
      </c>
      <c r="AI46" s="90"/>
      <c r="AJ46" s="90" t="s">
        <v>164</v>
      </c>
      <c r="AK46" s="90" t="s">
        <v>164</v>
      </c>
      <c r="AL46" s="90" t="s">
        <v>164</v>
      </c>
      <c r="AM46" s="91"/>
      <c r="AN46" s="89" t="s">
        <v>164</v>
      </c>
      <c r="AO46" s="90" t="s">
        <v>164</v>
      </c>
      <c r="AP46" s="90"/>
      <c r="AQ46" s="90" t="s">
        <v>164</v>
      </c>
      <c r="AR46" s="90" t="s">
        <v>164</v>
      </c>
      <c r="AS46" s="90" t="s">
        <v>164</v>
      </c>
      <c r="AT46" s="91"/>
      <c r="AU46" s="89"/>
      <c r="AV46" s="90"/>
      <c r="AW46" s="90"/>
      <c r="AX46" s="1163"/>
      <c r="AY46" s="1164"/>
      <c r="AZ46" s="1165"/>
      <c r="BA46" s="1166"/>
      <c r="BB46" s="1200"/>
      <c r="BC46" s="1201"/>
      <c r="BD46" s="1201"/>
      <c r="BE46" s="1201"/>
      <c r="BF46" s="1202"/>
    </row>
    <row r="47" spans="2:58" ht="20.25" customHeight="1">
      <c r="B47" s="1332"/>
      <c r="C47" s="1217"/>
      <c r="D47" s="1218"/>
      <c r="E47" s="1219"/>
      <c r="F47" s="75"/>
      <c r="G47" s="1119"/>
      <c r="H47" s="1124"/>
      <c r="I47" s="1122"/>
      <c r="J47" s="1122"/>
      <c r="K47" s="1123"/>
      <c r="L47" s="1128"/>
      <c r="M47" s="1129"/>
      <c r="N47" s="1129"/>
      <c r="O47" s="1130"/>
      <c r="P47" s="1172" t="s">
        <v>15</v>
      </c>
      <c r="Q47" s="1173"/>
      <c r="R47" s="1174"/>
      <c r="S47" s="136">
        <f>IF(S46="","",VLOOKUP(S46,'【記載例】シフト記号表（勤務時間帯）'!$C$6:$K$35,9,FALSE))</f>
        <v>8</v>
      </c>
      <c r="T47" s="137">
        <f>IF(T46="","",VLOOKUP(T46,'【記載例】シフト記号表（勤務時間帯）'!$C$6:$K$35,9,FALSE))</f>
        <v>8</v>
      </c>
      <c r="U47" s="137" t="str">
        <f>IF(U46="","",VLOOKUP(U46,'【記載例】シフト記号表（勤務時間帯）'!$C$6:$K$35,9,FALSE))</f>
        <v/>
      </c>
      <c r="V47" s="137">
        <f>IF(V46="","",VLOOKUP(V46,'【記載例】シフト記号表（勤務時間帯）'!$C$6:$K$35,9,FALSE))</f>
        <v>8</v>
      </c>
      <c r="W47" s="137">
        <f>IF(W46="","",VLOOKUP(W46,'【記載例】シフト記号表（勤務時間帯）'!$C$6:$K$35,9,FALSE))</f>
        <v>8</v>
      </c>
      <c r="X47" s="137">
        <f>IF(X46="","",VLOOKUP(X46,'【記載例】シフト記号表（勤務時間帯）'!$C$6:$K$35,9,FALSE))</f>
        <v>8</v>
      </c>
      <c r="Y47" s="138" t="str">
        <f>IF(Y46="","",VLOOKUP(Y46,'【記載例】シフト記号表（勤務時間帯）'!$C$6:$K$35,9,FALSE))</f>
        <v/>
      </c>
      <c r="Z47" s="136">
        <f>IF(Z46="","",VLOOKUP(Z46,'【記載例】シフト記号表（勤務時間帯）'!$C$6:$K$35,9,FALSE))</f>
        <v>8</v>
      </c>
      <c r="AA47" s="137">
        <f>IF(AA46="","",VLOOKUP(AA46,'【記載例】シフト記号表（勤務時間帯）'!$C$6:$K$35,9,FALSE))</f>
        <v>8</v>
      </c>
      <c r="AB47" s="137" t="str">
        <f>IF(AB46="","",VLOOKUP(AB46,'【記載例】シフト記号表（勤務時間帯）'!$C$6:$K$35,9,FALSE))</f>
        <v/>
      </c>
      <c r="AC47" s="137">
        <f>IF(AC46="","",VLOOKUP(AC46,'【記載例】シフト記号表（勤務時間帯）'!$C$6:$K$35,9,FALSE))</f>
        <v>8</v>
      </c>
      <c r="AD47" s="137">
        <f>IF(AD46="","",VLOOKUP(AD46,'【記載例】シフト記号表（勤務時間帯）'!$C$6:$K$35,9,FALSE))</f>
        <v>8</v>
      </c>
      <c r="AE47" s="137">
        <f>IF(AE46="","",VLOOKUP(AE46,'【記載例】シフト記号表（勤務時間帯）'!$C$6:$K$35,9,FALSE))</f>
        <v>8</v>
      </c>
      <c r="AF47" s="138" t="str">
        <f>IF(AF46="","",VLOOKUP(AF46,'【記載例】シフト記号表（勤務時間帯）'!$C$6:$K$35,9,FALSE))</f>
        <v/>
      </c>
      <c r="AG47" s="136">
        <f>IF(AG46="","",VLOOKUP(AG46,'【記載例】シフト記号表（勤務時間帯）'!$C$6:$K$35,9,FALSE))</f>
        <v>8</v>
      </c>
      <c r="AH47" s="137">
        <f>IF(AH46="","",VLOOKUP(AH46,'【記載例】シフト記号表（勤務時間帯）'!$C$6:$K$35,9,FALSE))</f>
        <v>8</v>
      </c>
      <c r="AI47" s="137" t="str">
        <f>IF(AI46="","",VLOOKUP(AI46,'【記載例】シフト記号表（勤務時間帯）'!$C$6:$K$35,9,FALSE))</f>
        <v/>
      </c>
      <c r="AJ47" s="137">
        <f>IF(AJ46="","",VLOOKUP(AJ46,'【記載例】シフト記号表（勤務時間帯）'!$C$6:$K$35,9,FALSE))</f>
        <v>8</v>
      </c>
      <c r="AK47" s="137">
        <f>IF(AK46="","",VLOOKUP(AK46,'【記載例】シフト記号表（勤務時間帯）'!$C$6:$K$35,9,FALSE))</f>
        <v>8</v>
      </c>
      <c r="AL47" s="137">
        <f>IF(AL46="","",VLOOKUP(AL46,'【記載例】シフト記号表（勤務時間帯）'!$C$6:$K$35,9,FALSE))</f>
        <v>8</v>
      </c>
      <c r="AM47" s="138" t="str">
        <f>IF(AM46="","",VLOOKUP(AM46,'【記載例】シフト記号表（勤務時間帯）'!$C$6:$K$35,9,FALSE))</f>
        <v/>
      </c>
      <c r="AN47" s="136">
        <f>IF(AN46="","",VLOOKUP(AN46,'【記載例】シフト記号表（勤務時間帯）'!$C$6:$K$35,9,FALSE))</f>
        <v>8</v>
      </c>
      <c r="AO47" s="137">
        <f>IF(AO46="","",VLOOKUP(AO46,'【記載例】シフト記号表（勤務時間帯）'!$C$6:$K$35,9,FALSE))</f>
        <v>8</v>
      </c>
      <c r="AP47" s="137" t="str">
        <f>IF(AP46="","",VLOOKUP(AP46,'【記載例】シフト記号表（勤務時間帯）'!$C$6:$K$35,9,FALSE))</f>
        <v/>
      </c>
      <c r="AQ47" s="137">
        <f>IF(AQ46="","",VLOOKUP(AQ46,'【記載例】シフト記号表（勤務時間帯）'!$C$6:$K$35,9,FALSE))</f>
        <v>8</v>
      </c>
      <c r="AR47" s="137">
        <f>IF(AR46="","",VLOOKUP(AR46,'【記載例】シフト記号表（勤務時間帯）'!$C$6:$K$35,9,FALSE))</f>
        <v>8</v>
      </c>
      <c r="AS47" s="137">
        <f>IF(AS46="","",VLOOKUP(AS46,'【記載例】シフト記号表（勤務時間帯）'!$C$6:$K$35,9,FALSE))</f>
        <v>8</v>
      </c>
      <c r="AT47" s="138" t="str">
        <f>IF(AT46="","",VLOOKUP(AT46,'【記載例】シフト記号表（勤務時間帯）'!$C$6:$K$35,9,FALSE))</f>
        <v/>
      </c>
      <c r="AU47" s="136" t="str">
        <f>IF(AU46="","",VLOOKUP(AU46,'【記載例】シフト記号表（勤務時間帯）'!$C$6:$K$35,9,FALSE))</f>
        <v/>
      </c>
      <c r="AV47" s="137" t="str">
        <f>IF(AV46="","",VLOOKUP(AV46,'【記載例】シフト記号表（勤務時間帯）'!$C$6:$K$35,9,FALSE))</f>
        <v/>
      </c>
      <c r="AW47" s="137" t="str">
        <f>IF(AW46="","",VLOOKUP(AW46,'【記載例】シフト記号表（勤務時間帯）'!$C$6:$K$35,9,FALSE))</f>
        <v/>
      </c>
      <c r="AX47" s="1175">
        <f>IF($BB$3="４週",SUM(S47:AT47),IF($BB$3="暦月",SUM(S47:AW47),""))</f>
        <v>160</v>
      </c>
      <c r="AY47" s="1176"/>
      <c r="AZ47" s="1177">
        <f>IF($BB$3="４週",AX47/4,IF($BB$3="暦月",【記載例】通所介護!AX47/(【記載例】通所介護!$BB$8/7),""))</f>
        <v>40</v>
      </c>
      <c r="BA47" s="1178"/>
      <c r="BB47" s="1203"/>
      <c r="BC47" s="1204"/>
      <c r="BD47" s="1204"/>
      <c r="BE47" s="1204"/>
      <c r="BF47" s="1205"/>
    </row>
    <row r="48" spans="2:58" ht="20.25" customHeight="1">
      <c r="B48" s="1332"/>
      <c r="C48" s="1220"/>
      <c r="D48" s="1221"/>
      <c r="E48" s="1222"/>
      <c r="F48" s="75" t="str">
        <f>C46</f>
        <v>介護職員</v>
      </c>
      <c r="G48" s="1120"/>
      <c r="H48" s="1124"/>
      <c r="I48" s="1122"/>
      <c r="J48" s="1122"/>
      <c r="K48" s="1123"/>
      <c r="L48" s="1131"/>
      <c r="M48" s="1132"/>
      <c r="N48" s="1132"/>
      <c r="O48" s="1133"/>
      <c r="P48" s="1209" t="s">
        <v>50</v>
      </c>
      <c r="Q48" s="1210"/>
      <c r="R48" s="1211"/>
      <c r="S48" s="139">
        <f>IF(S46="","",VLOOKUP(S46,'【記載例】シフト記号表（勤務時間帯）'!$C$6:$U$35,19,FALSE))</f>
        <v>7</v>
      </c>
      <c r="T48" s="140">
        <f>IF(T46="","",VLOOKUP(T46,'【記載例】シフト記号表（勤務時間帯）'!$C$6:$U$35,19,FALSE))</f>
        <v>7</v>
      </c>
      <c r="U48" s="140" t="str">
        <f>IF(U46="","",VLOOKUP(U46,'【記載例】シフト記号表（勤務時間帯）'!$C$6:$U$35,19,FALSE))</f>
        <v/>
      </c>
      <c r="V48" s="140">
        <f>IF(V46="","",VLOOKUP(V46,'【記載例】シフト記号表（勤務時間帯）'!$C$6:$U$35,19,FALSE))</f>
        <v>7</v>
      </c>
      <c r="W48" s="140">
        <f>IF(W46="","",VLOOKUP(W46,'【記載例】シフト記号表（勤務時間帯）'!$C$6:$U$35,19,FALSE))</f>
        <v>7</v>
      </c>
      <c r="X48" s="140">
        <f>IF(X46="","",VLOOKUP(X46,'【記載例】シフト記号表（勤務時間帯）'!$C$6:$U$35,19,FALSE))</f>
        <v>7</v>
      </c>
      <c r="Y48" s="141" t="str">
        <f>IF(Y46="","",VLOOKUP(Y46,'【記載例】シフト記号表（勤務時間帯）'!$C$6:$U$35,19,FALSE))</f>
        <v/>
      </c>
      <c r="Z48" s="139">
        <f>IF(Z46="","",VLOOKUP(Z46,'【記載例】シフト記号表（勤務時間帯）'!$C$6:$U$35,19,FALSE))</f>
        <v>7</v>
      </c>
      <c r="AA48" s="140">
        <f>IF(AA46="","",VLOOKUP(AA46,'【記載例】シフト記号表（勤務時間帯）'!$C$6:$U$35,19,FALSE))</f>
        <v>7</v>
      </c>
      <c r="AB48" s="140" t="str">
        <f>IF(AB46="","",VLOOKUP(AB46,'【記載例】シフト記号表（勤務時間帯）'!$C$6:$U$35,19,FALSE))</f>
        <v/>
      </c>
      <c r="AC48" s="140">
        <f>IF(AC46="","",VLOOKUP(AC46,'【記載例】シフト記号表（勤務時間帯）'!$C$6:$U$35,19,FALSE))</f>
        <v>7</v>
      </c>
      <c r="AD48" s="140">
        <f>IF(AD46="","",VLOOKUP(AD46,'【記載例】シフト記号表（勤務時間帯）'!$C$6:$U$35,19,FALSE))</f>
        <v>7</v>
      </c>
      <c r="AE48" s="140">
        <f>IF(AE46="","",VLOOKUP(AE46,'【記載例】シフト記号表（勤務時間帯）'!$C$6:$U$35,19,FALSE))</f>
        <v>7</v>
      </c>
      <c r="AF48" s="141" t="str">
        <f>IF(AF46="","",VLOOKUP(AF46,'【記載例】シフト記号表（勤務時間帯）'!$C$6:$U$35,19,FALSE))</f>
        <v/>
      </c>
      <c r="AG48" s="139">
        <f>IF(AG46="","",VLOOKUP(AG46,'【記載例】シフト記号表（勤務時間帯）'!$C$6:$U$35,19,FALSE))</f>
        <v>7</v>
      </c>
      <c r="AH48" s="140">
        <f>IF(AH46="","",VLOOKUP(AH46,'【記載例】シフト記号表（勤務時間帯）'!$C$6:$U$35,19,FALSE))</f>
        <v>7</v>
      </c>
      <c r="AI48" s="140" t="str">
        <f>IF(AI46="","",VLOOKUP(AI46,'【記載例】シフト記号表（勤務時間帯）'!$C$6:$U$35,19,FALSE))</f>
        <v/>
      </c>
      <c r="AJ48" s="140">
        <f>IF(AJ46="","",VLOOKUP(AJ46,'【記載例】シフト記号表（勤務時間帯）'!$C$6:$U$35,19,FALSE))</f>
        <v>7</v>
      </c>
      <c r="AK48" s="140">
        <f>IF(AK46="","",VLOOKUP(AK46,'【記載例】シフト記号表（勤務時間帯）'!$C$6:$U$35,19,FALSE))</f>
        <v>7</v>
      </c>
      <c r="AL48" s="140">
        <f>IF(AL46="","",VLOOKUP(AL46,'【記載例】シフト記号表（勤務時間帯）'!$C$6:$U$35,19,FALSE))</f>
        <v>7</v>
      </c>
      <c r="AM48" s="141" t="str">
        <f>IF(AM46="","",VLOOKUP(AM46,'【記載例】シフト記号表（勤務時間帯）'!$C$6:$U$35,19,FALSE))</f>
        <v/>
      </c>
      <c r="AN48" s="139">
        <f>IF(AN46="","",VLOOKUP(AN46,'【記載例】シフト記号表（勤務時間帯）'!$C$6:$U$35,19,FALSE))</f>
        <v>7</v>
      </c>
      <c r="AO48" s="140">
        <f>IF(AO46="","",VLOOKUP(AO46,'【記載例】シフト記号表（勤務時間帯）'!$C$6:$U$35,19,FALSE))</f>
        <v>7</v>
      </c>
      <c r="AP48" s="140" t="str">
        <f>IF(AP46="","",VLOOKUP(AP46,'【記載例】シフト記号表（勤務時間帯）'!$C$6:$U$35,19,FALSE))</f>
        <v/>
      </c>
      <c r="AQ48" s="140">
        <f>IF(AQ46="","",VLOOKUP(AQ46,'【記載例】シフト記号表（勤務時間帯）'!$C$6:$U$35,19,FALSE))</f>
        <v>7</v>
      </c>
      <c r="AR48" s="140">
        <f>IF(AR46="","",VLOOKUP(AR46,'【記載例】シフト記号表（勤務時間帯）'!$C$6:$U$35,19,FALSE))</f>
        <v>7</v>
      </c>
      <c r="AS48" s="140">
        <f>IF(AS46="","",VLOOKUP(AS46,'【記載例】シフト記号表（勤務時間帯）'!$C$6:$U$35,19,FALSE))</f>
        <v>7</v>
      </c>
      <c r="AT48" s="141" t="str">
        <f>IF(AT46="","",VLOOKUP(AT46,'【記載例】シフト記号表（勤務時間帯）'!$C$6:$U$35,19,FALSE))</f>
        <v/>
      </c>
      <c r="AU48" s="139" t="str">
        <f>IF(AU46="","",VLOOKUP(AU46,'【記載例】シフト記号表（勤務時間帯）'!$C$6:$U$35,19,FALSE))</f>
        <v/>
      </c>
      <c r="AV48" s="140" t="str">
        <f>IF(AV46="","",VLOOKUP(AV46,'【記載例】シフト記号表（勤務時間帯）'!$C$6:$U$35,19,FALSE))</f>
        <v/>
      </c>
      <c r="AW48" s="140" t="str">
        <f>IF(AW46="","",VLOOKUP(AW46,'【記載例】シフト記号表（勤務時間帯）'!$C$6:$U$35,19,FALSE))</f>
        <v/>
      </c>
      <c r="AX48" s="1182">
        <f>IF($BB$3="４週",SUM(S48:AT48),IF($BB$3="暦月",SUM(S48:AW48),""))</f>
        <v>140</v>
      </c>
      <c r="AY48" s="1183"/>
      <c r="AZ48" s="1184">
        <f>IF($BB$3="４週",AX48/4,IF($BB$3="暦月",【記載例】通所介護!AX48/(【記載例】通所介護!$BB$8/7),""))</f>
        <v>35</v>
      </c>
      <c r="BA48" s="1185"/>
      <c r="BB48" s="1206"/>
      <c r="BC48" s="1207"/>
      <c r="BD48" s="1207"/>
      <c r="BE48" s="1207"/>
      <c r="BF48" s="1208"/>
    </row>
    <row r="49" spans="2:58" ht="20.25" customHeight="1">
      <c r="B49" s="1332">
        <f>B46+1</f>
        <v>10</v>
      </c>
      <c r="C49" s="1214" t="s">
        <v>62</v>
      </c>
      <c r="D49" s="1215"/>
      <c r="E49" s="1216"/>
      <c r="F49" s="77"/>
      <c r="G49" s="1118" t="s">
        <v>124</v>
      </c>
      <c r="H49" s="1121" t="s">
        <v>14</v>
      </c>
      <c r="I49" s="1122"/>
      <c r="J49" s="1122"/>
      <c r="K49" s="1123"/>
      <c r="L49" s="1125" t="s">
        <v>132</v>
      </c>
      <c r="M49" s="1126"/>
      <c r="N49" s="1126"/>
      <c r="O49" s="1127"/>
      <c r="P49" s="1134" t="s">
        <v>49</v>
      </c>
      <c r="Q49" s="1135"/>
      <c r="R49" s="1136"/>
      <c r="S49" s="89" t="s">
        <v>167</v>
      </c>
      <c r="T49" s="90"/>
      <c r="U49" s="90" t="s">
        <v>167</v>
      </c>
      <c r="V49" s="90" t="s">
        <v>167</v>
      </c>
      <c r="W49" s="90"/>
      <c r="X49" s="90" t="s">
        <v>167</v>
      </c>
      <c r="Y49" s="91"/>
      <c r="Z49" s="89" t="s">
        <v>167</v>
      </c>
      <c r="AA49" s="90"/>
      <c r="AB49" s="90" t="s">
        <v>167</v>
      </c>
      <c r="AC49" s="90" t="s">
        <v>167</v>
      </c>
      <c r="AD49" s="90"/>
      <c r="AE49" s="90" t="s">
        <v>167</v>
      </c>
      <c r="AF49" s="91"/>
      <c r="AG49" s="89" t="s">
        <v>167</v>
      </c>
      <c r="AH49" s="90"/>
      <c r="AI49" s="90" t="s">
        <v>167</v>
      </c>
      <c r="AJ49" s="90" t="s">
        <v>167</v>
      </c>
      <c r="AK49" s="90"/>
      <c r="AL49" s="90" t="s">
        <v>167</v>
      </c>
      <c r="AM49" s="91"/>
      <c r="AN49" s="89" t="s">
        <v>167</v>
      </c>
      <c r="AO49" s="90"/>
      <c r="AP49" s="90" t="s">
        <v>167</v>
      </c>
      <c r="AQ49" s="90" t="s">
        <v>167</v>
      </c>
      <c r="AR49" s="90"/>
      <c r="AS49" s="90" t="s">
        <v>167</v>
      </c>
      <c r="AT49" s="91"/>
      <c r="AU49" s="89"/>
      <c r="AV49" s="90"/>
      <c r="AW49" s="90"/>
      <c r="AX49" s="1163"/>
      <c r="AY49" s="1164"/>
      <c r="AZ49" s="1165"/>
      <c r="BA49" s="1166"/>
      <c r="BB49" s="1200" t="s">
        <v>143</v>
      </c>
      <c r="BC49" s="1201"/>
      <c r="BD49" s="1201"/>
      <c r="BE49" s="1201"/>
      <c r="BF49" s="1202"/>
    </row>
    <row r="50" spans="2:58" ht="20.25" customHeight="1">
      <c r="B50" s="1332"/>
      <c r="C50" s="1217"/>
      <c r="D50" s="1218"/>
      <c r="E50" s="1219"/>
      <c r="F50" s="75"/>
      <c r="G50" s="1119"/>
      <c r="H50" s="1124"/>
      <c r="I50" s="1122"/>
      <c r="J50" s="1122"/>
      <c r="K50" s="1123"/>
      <c r="L50" s="1128"/>
      <c r="M50" s="1129"/>
      <c r="N50" s="1129"/>
      <c r="O50" s="1130"/>
      <c r="P50" s="1172" t="s">
        <v>15</v>
      </c>
      <c r="Q50" s="1173"/>
      <c r="R50" s="1174"/>
      <c r="S50" s="136">
        <f>IF(S49="","",VLOOKUP(S49,'【記載例】シフト記号表（勤務時間帯）'!$C$6:$K$35,9,FALSE))</f>
        <v>4</v>
      </c>
      <c r="T50" s="137" t="str">
        <f>IF(T49="","",VLOOKUP(T49,'【記載例】シフト記号表（勤務時間帯）'!$C$6:$K$35,9,FALSE))</f>
        <v/>
      </c>
      <c r="U50" s="137">
        <f>IF(U49="","",VLOOKUP(U49,'【記載例】シフト記号表（勤務時間帯）'!$C$6:$K$35,9,FALSE))</f>
        <v>4</v>
      </c>
      <c r="V50" s="137">
        <f>IF(V49="","",VLOOKUP(V49,'【記載例】シフト記号表（勤務時間帯）'!$C$6:$K$35,9,FALSE))</f>
        <v>4</v>
      </c>
      <c r="W50" s="137" t="str">
        <f>IF(W49="","",VLOOKUP(W49,'【記載例】シフト記号表（勤務時間帯）'!$C$6:$K$35,9,FALSE))</f>
        <v/>
      </c>
      <c r="X50" s="137">
        <f>IF(X49="","",VLOOKUP(X49,'【記載例】シフト記号表（勤務時間帯）'!$C$6:$K$35,9,FALSE))</f>
        <v>4</v>
      </c>
      <c r="Y50" s="138" t="str">
        <f>IF(Y49="","",VLOOKUP(Y49,'【記載例】シフト記号表（勤務時間帯）'!$C$6:$K$35,9,FALSE))</f>
        <v/>
      </c>
      <c r="Z50" s="136">
        <f>IF(Z49="","",VLOOKUP(Z49,'【記載例】シフト記号表（勤務時間帯）'!$C$6:$K$35,9,FALSE))</f>
        <v>4</v>
      </c>
      <c r="AA50" s="137" t="str">
        <f>IF(AA49="","",VLOOKUP(AA49,'【記載例】シフト記号表（勤務時間帯）'!$C$6:$K$35,9,FALSE))</f>
        <v/>
      </c>
      <c r="AB50" s="137">
        <f>IF(AB49="","",VLOOKUP(AB49,'【記載例】シフト記号表（勤務時間帯）'!$C$6:$K$35,9,FALSE))</f>
        <v>4</v>
      </c>
      <c r="AC50" s="137">
        <f>IF(AC49="","",VLOOKUP(AC49,'【記載例】シフト記号表（勤務時間帯）'!$C$6:$K$35,9,FALSE))</f>
        <v>4</v>
      </c>
      <c r="AD50" s="137" t="str">
        <f>IF(AD49="","",VLOOKUP(AD49,'【記載例】シフト記号表（勤務時間帯）'!$C$6:$K$35,9,FALSE))</f>
        <v/>
      </c>
      <c r="AE50" s="137">
        <f>IF(AE49="","",VLOOKUP(AE49,'【記載例】シフト記号表（勤務時間帯）'!$C$6:$K$35,9,FALSE))</f>
        <v>4</v>
      </c>
      <c r="AF50" s="138" t="str">
        <f>IF(AF49="","",VLOOKUP(AF49,'【記載例】シフト記号表（勤務時間帯）'!$C$6:$K$35,9,FALSE))</f>
        <v/>
      </c>
      <c r="AG50" s="136">
        <f>IF(AG49="","",VLOOKUP(AG49,'【記載例】シフト記号表（勤務時間帯）'!$C$6:$K$35,9,FALSE))</f>
        <v>4</v>
      </c>
      <c r="AH50" s="137" t="str">
        <f>IF(AH49="","",VLOOKUP(AH49,'【記載例】シフト記号表（勤務時間帯）'!$C$6:$K$35,9,FALSE))</f>
        <v/>
      </c>
      <c r="AI50" s="137">
        <f>IF(AI49="","",VLOOKUP(AI49,'【記載例】シフト記号表（勤務時間帯）'!$C$6:$K$35,9,FALSE))</f>
        <v>4</v>
      </c>
      <c r="AJ50" s="137">
        <f>IF(AJ49="","",VLOOKUP(AJ49,'【記載例】シフト記号表（勤務時間帯）'!$C$6:$K$35,9,FALSE))</f>
        <v>4</v>
      </c>
      <c r="AK50" s="137" t="str">
        <f>IF(AK49="","",VLOOKUP(AK49,'【記載例】シフト記号表（勤務時間帯）'!$C$6:$K$35,9,FALSE))</f>
        <v/>
      </c>
      <c r="AL50" s="137">
        <f>IF(AL49="","",VLOOKUP(AL49,'【記載例】シフト記号表（勤務時間帯）'!$C$6:$K$35,9,FALSE))</f>
        <v>4</v>
      </c>
      <c r="AM50" s="138" t="str">
        <f>IF(AM49="","",VLOOKUP(AM49,'【記載例】シフト記号表（勤務時間帯）'!$C$6:$K$35,9,FALSE))</f>
        <v/>
      </c>
      <c r="AN50" s="136">
        <f>IF(AN49="","",VLOOKUP(AN49,'【記載例】シフト記号表（勤務時間帯）'!$C$6:$K$35,9,FALSE))</f>
        <v>4</v>
      </c>
      <c r="AO50" s="137" t="str">
        <f>IF(AO49="","",VLOOKUP(AO49,'【記載例】シフト記号表（勤務時間帯）'!$C$6:$K$35,9,FALSE))</f>
        <v/>
      </c>
      <c r="AP50" s="137">
        <f>IF(AP49="","",VLOOKUP(AP49,'【記載例】シフト記号表（勤務時間帯）'!$C$6:$K$35,9,FALSE))</f>
        <v>4</v>
      </c>
      <c r="AQ50" s="137">
        <f>IF(AQ49="","",VLOOKUP(AQ49,'【記載例】シフト記号表（勤務時間帯）'!$C$6:$K$35,9,FALSE))</f>
        <v>4</v>
      </c>
      <c r="AR50" s="137" t="str">
        <f>IF(AR49="","",VLOOKUP(AR49,'【記載例】シフト記号表（勤務時間帯）'!$C$6:$K$35,9,FALSE))</f>
        <v/>
      </c>
      <c r="AS50" s="137">
        <f>IF(AS49="","",VLOOKUP(AS49,'【記載例】シフト記号表（勤務時間帯）'!$C$6:$K$35,9,FALSE))</f>
        <v>4</v>
      </c>
      <c r="AT50" s="138" t="str">
        <f>IF(AT49="","",VLOOKUP(AT49,'【記載例】シフト記号表（勤務時間帯）'!$C$6:$K$35,9,FALSE))</f>
        <v/>
      </c>
      <c r="AU50" s="136" t="str">
        <f>IF(AU49="","",VLOOKUP(AU49,'【記載例】シフト記号表（勤務時間帯）'!$C$6:$K$35,9,FALSE))</f>
        <v/>
      </c>
      <c r="AV50" s="137" t="str">
        <f>IF(AV49="","",VLOOKUP(AV49,'【記載例】シフト記号表（勤務時間帯）'!$C$6:$K$35,9,FALSE))</f>
        <v/>
      </c>
      <c r="AW50" s="137" t="str">
        <f>IF(AW49="","",VLOOKUP(AW49,'【記載例】シフト記号表（勤務時間帯）'!$C$6:$K$35,9,FALSE))</f>
        <v/>
      </c>
      <c r="AX50" s="1175">
        <f>IF($BB$3="４週",SUM(S50:AT50),IF($BB$3="暦月",SUM(S50:AW50),""))</f>
        <v>64</v>
      </c>
      <c r="AY50" s="1176"/>
      <c r="AZ50" s="1177">
        <f>IF($BB$3="４週",AX50/4,IF($BB$3="暦月",【記載例】通所介護!AX50/(【記載例】通所介護!$BB$8/7),""))</f>
        <v>16</v>
      </c>
      <c r="BA50" s="1178"/>
      <c r="BB50" s="1203"/>
      <c r="BC50" s="1204"/>
      <c r="BD50" s="1204"/>
      <c r="BE50" s="1204"/>
      <c r="BF50" s="1205"/>
    </row>
    <row r="51" spans="2:58" ht="20.25" customHeight="1">
      <c r="B51" s="1332"/>
      <c r="C51" s="1220"/>
      <c r="D51" s="1221"/>
      <c r="E51" s="1222"/>
      <c r="F51" s="75" t="str">
        <f>C49</f>
        <v>機能訓練指導員</v>
      </c>
      <c r="G51" s="1120"/>
      <c r="H51" s="1124"/>
      <c r="I51" s="1122"/>
      <c r="J51" s="1122"/>
      <c r="K51" s="1123"/>
      <c r="L51" s="1131"/>
      <c r="M51" s="1132"/>
      <c r="N51" s="1132"/>
      <c r="O51" s="1133"/>
      <c r="P51" s="1209" t="s">
        <v>50</v>
      </c>
      <c r="Q51" s="1210"/>
      <c r="R51" s="1211"/>
      <c r="S51" s="139">
        <f>IF(S49="","",VLOOKUP(S49,'【記載例】シフト記号表（勤務時間帯）'!$C$6:$U$35,19,FALSE))</f>
        <v>3</v>
      </c>
      <c r="T51" s="140" t="str">
        <f>IF(T49="","",VLOOKUP(T49,'【記載例】シフト記号表（勤務時間帯）'!$C$6:$U$35,19,FALSE))</f>
        <v/>
      </c>
      <c r="U51" s="140">
        <f>IF(U49="","",VLOOKUP(U49,'【記載例】シフト記号表（勤務時間帯）'!$C$6:$U$35,19,FALSE))</f>
        <v>3</v>
      </c>
      <c r="V51" s="140">
        <f>IF(V49="","",VLOOKUP(V49,'【記載例】シフト記号表（勤務時間帯）'!$C$6:$U$35,19,FALSE))</f>
        <v>3</v>
      </c>
      <c r="W51" s="140" t="str">
        <f>IF(W49="","",VLOOKUP(W49,'【記載例】シフト記号表（勤務時間帯）'!$C$6:$U$35,19,FALSE))</f>
        <v/>
      </c>
      <c r="X51" s="140">
        <f>IF(X49="","",VLOOKUP(X49,'【記載例】シフト記号表（勤務時間帯）'!$C$6:$U$35,19,FALSE))</f>
        <v>3</v>
      </c>
      <c r="Y51" s="141" t="str">
        <f>IF(Y49="","",VLOOKUP(Y49,'【記載例】シフト記号表（勤務時間帯）'!$C$6:$U$35,19,FALSE))</f>
        <v/>
      </c>
      <c r="Z51" s="139">
        <f>IF(Z49="","",VLOOKUP(Z49,'【記載例】シフト記号表（勤務時間帯）'!$C$6:$U$35,19,FALSE))</f>
        <v>3</v>
      </c>
      <c r="AA51" s="140" t="str">
        <f>IF(AA49="","",VLOOKUP(AA49,'【記載例】シフト記号表（勤務時間帯）'!$C$6:$U$35,19,FALSE))</f>
        <v/>
      </c>
      <c r="AB51" s="140">
        <f>IF(AB49="","",VLOOKUP(AB49,'【記載例】シフト記号表（勤務時間帯）'!$C$6:$U$35,19,FALSE))</f>
        <v>3</v>
      </c>
      <c r="AC51" s="140">
        <f>IF(AC49="","",VLOOKUP(AC49,'【記載例】シフト記号表（勤務時間帯）'!$C$6:$U$35,19,FALSE))</f>
        <v>3</v>
      </c>
      <c r="AD51" s="140" t="str">
        <f>IF(AD49="","",VLOOKUP(AD49,'【記載例】シフト記号表（勤務時間帯）'!$C$6:$U$35,19,FALSE))</f>
        <v/>
      </c>
      <c r="AE51" s="140">
        <f>IF(AE49="","",VLOOKUP(AE49,'【記載例】シフト記号表（勤務時間帯）'!$C$6:$U$35,19,FALSE))</f>
        <v>3</v>
      </c>
      <c r="AF51" s="141" t="str">
        <f>IF(AF49="","",VLOOKUP(AF49,'【記載例】シフト記号表（勤務時間帯）'!$C$6:$U$35,19,FALSE))</f>
        <v/>
      </c>
      <c r="AG51" s="139">
        <f>IF(AG49="","",VLOOKUP(AG49,'【記載例】シフト記号表（勤務時間帯）'!$C$6:$U$35,19,FALSE))</f>
        <v>3</v>
      </c>
      <c r="AH51" s="140" t="str">
        <f>IF(AH49="","",VLOOKUP(AH49,'【記載例】シフト記号表（勤務時間帯）'!$C$6:$U$35,19,FALSE))</f>
        <v/>
      </c>
      <c r="AI51" s="140">
        <f>IF(AI49="","",VLOOKUP(AI49,'【記載例】シフト記号表（勤務時間帯）'!$C$6:$U$35,19,FALSE))</f>
        <v>3</v>
      </c>
      <c r="AJ51" s="140">
        <f>IF(AJ49="","",VLOOKUP(AJ49,'【記載例】シフト記号表（勤務時間帯）'!$C$6:$U$35,19,FALSE))</f>
        <v>3</v>
      </c>
      <c r="AK51" s="140" t="str">
        <f>IF(AK49="","",VLOOKUP(AK49,'【記載例】シフト記号表（勤務時間帯）'!$C$6:$U$35,19,FALSE))</f>
        <v/>
      </c>
      <c r="AL51" s="140">
        <f>IF(AL49="","",VLOOKUP(AL49,'【記載例】シフト記号表（勤務時間帯）'!$C$6:$U$35,19,FALSE))</f>
        <v>3</v>
      </c>
      <c r="AM51" s="141" t="str">
        <f>IF(AM49="","",VLOOKUP(AM49,'【記載例】シフト記号表（勤務時間帯）'!$C$6:$U$35,19,FALSE))</f>
        <v/>
      </c>
      <c r="AN51" s="139">
        <f>IF(AN49="","",VLOOKUP(AN49,'【記載例】シフト記号表（勤務時間帯）'!$C$6:$U$35,19,FALSE))</f>
        <v>3</v>
      </c>
      <c r="AO51" s="140" t="str">
        <f>IF(AO49="","",VLOOKUP(AO49,'【記載例】シフト記号表（勤務時間帯）'!$C$6:$U$35,19,FALSE))</f>
        <v/>
      </c>
      <c r="AP51" s="140">
        <f>IF(AP49="","",VLOOKUP(AP49,'【記載例】シフト記号表（勤務時間帯）'!$C$6:$U$35,19,FALSE))</f>
        <v>3</v>
      </c>
      <c r="AQ51" s="140">
        <f>IF(AQ49="","",VLOOKUP(AQ49,'【記載例】シフト記号表（勤務時間帯）'!$C$6:$U$35,19,FALSE))</f>
        <v>3</v>
      </c>
      <c r="AR51" s="140" t="str">
        <f>IF(AR49="","",VLOOKUP(AR49,'【記載例】シフト記号表（勤務時間帯）'!$C$6:$U$35,19,FALSE))</f>
        <v/>
      </c>
      <c r="AS51" s="140">
        <f>IF(AS49="","",VLOOKUP(AS49,'【記載例】シフト記号表（勤務時間帯）'!$C$6:$U$35,19,FALSE))</f>
        <v>3</v>
      </c>
      <c r="AT51" s="141" t="str">
        <f>IF(AT49="","",VLOOKUP(AT49,'【記載例】シフト記号表（勤務時間帯）'!$C$6:$U$35,19,FALSE))</f>
        <v/>
      </c>
      <c r="AU51" s="139" t="str">
        <f>IF(AU49="","",VLOOKUP(AU49,'【記載例】シフト記号表（勤務時間帯）'!$C$6:$U$35,19,FALSE))</f>
        <v/>
      </c>
      <c r="AV51" s="140" t="str">
        <f>IF(AV49="","",VLOOKUP(AV49,'【記載例】シフト記号表（勤務時間帯）'!$C$6:$U$35,19,FALSE))</f>
        <v/>
      </c>
      <c r="AW51" s="140" t="str">
        <f>IF(AW49="","",VLOOKUP(AW49,'【記載例】シフト記号表（勤務時間帯）'!$C$6:$U$35,19,FALSE))</f>
        <v/>
      </c>
      <c r="AX51" s="1182">
        <f>IF($BB$3="４週",SUM(S51:AT51),IF($BB$3="暦月",SUM(S51:AW51),""))</f>
        <v>48</v>
      </c>
      <c r="AY51" s="1183"/>
      <c r="AZ51" s="1184">
        <f>IF($BB$3="４週",AX51/4,IF($BB$3="暦月",【記載例】通所介護!AX51/(【記載例】通所介護!$BB$8/7),""))</f>
        <v>12</v>
      </c>
      <c r="BA51" s="1185"/>
      <c r="BB51" s="1206"/>
      <c r="BC51" s="1207"/>
      <c r="BD51" s="1207"/>
      <c r="BE51" s="1207"/>
      <c r="BF51" s="1208"/>
    </row>
    <row r="52" spans="2:58" ht="20.25" customHeight="1">
      <c r="B52" s="1332">
        <f>B49+1</f>
        <v>11</v>
      </c>
      <c r="C52" s="1214" t="s">
        <v>62</v>
      </c>
      <c r="D52" s="1215"/>
      <c r="E52" s="1216"/>
      <c r="F52" s="77"/>
      <c r="G52" s="1118" t="s">
        <v>217</v>
      </c>
      <c r="H52" s="1121" t="s">
        <v>14</v>
      </c>
      <c r="I52" s="1122"/>
      <c r="J52" s="1122"/>
      <c r="K52" s="1123"/>
      <c r="L52" s="1125" t="s">
        <v>134</v>
      </c>
      <c r="M52" s="1126"/>
      <c r="N52" s="1126"/>
      <c r="O52" s="1127"/>
      <c r="P52" s="1134" t="s">
        <v>49</v>
      </c>
      <c r="Q52" s="1135"/>
      <c r="R52" s="1136"/>
      <c r="S52" s="89"/>
      <c r="T52" s="90" t="s">
        <v>167</v>
      </c>
      <c r="U52" s="90"/>
      <c r="V52" s="90"/>
      <c r="W52" s="90" t="s">
        <v>167</v>
      </c>
      <c r="X52" s="90"/>
      <c r="Y52" s="91" t="s">
        <v>167</v>
      </c>
      <c r="Z52" s="89"/>
      <c r="AA52" s="90" t="s">
        <v>167</v>
      </c>
      <c r="AB52" s="90"/>
      <c r="AC52" s="90"/>
      <c r="AD52" s="90" t="s">
        <v>167</v>
      </c>
      <c r="AE52" s="90"/>
      <c r="AF52" s="91" t="s">
        <v>167</v>
      </c>
      <c r="AG52" s="89"/>
      <c r="AH52" s="90" t="s">
        <v>167</v>
      </c>
      <c r="AI52" s="90"/>
      <c r="AJ52" s="90"/>
      <c r="AK52" s="90" t="s">
        <v>167</v>
      </c>
      <c r="AL52" s="90"/>
      <c r="AM52" s="91" t="s">
        <v>167</v>
      </c>
      <c r="AN52" s="89"/>
      <c r="AO52" s="90" t="s">
        <v>167</v>
      </c>
      <c r="AP52" s="90"/>
      <c r="AQ52" s="90"/>
      <c r="AR52" s="90" t="s">
        <v>167</v>
      </c>
      <c r="AS52" s="90"/>
      <c r="AT52" s="91" t="s">
        <v>167</v>
      </c>
      <c r="AU52" s="89"/>
      <c r="AV52" s="90"/>
      <c r="AW52" s="90"/>
      <c r="AX52" s="1163"/>
      <c r="AY52" s="1164"/>
      <c r="AZ52" s="1165"/>
      <c r="BA52" s="1166"/>
      <c r="BB52" s="1200" t="s">
        <v>138</v>
      </c>
      <c r="BC52" s="1201"/>
      <c r="BD52" s="1201"/>
      <c r="BE52" s="1201"/>
      <c r="BF52" s="1202"/>
    </row>
    <row r="53" spans="2:58" ht="20.25" customHeight="1">
      <c r="B53" s="1332"/>
      <c r="C53" s="1217"/>
      <c r="D53" s="1218"/>
      <c r="E53" s="1219"/>
      <c r="F53" s="75"/>
      <c r="G53" s="1119"/>
      <c r="H53" s="1124"/>
      <c r="I53" s="1122"/>
      <c r="J53" s="1122"/>
      <c r="K53" s="1123"/>
      <c r="L53" s="1128"/>
      <c r="M53" s="1129"/>
      <c r="N53" s="1129"/>
      <c r="O53" s="1130"/>
      <c r="P53" s="1172" t="s">
        <v>15</v>
      </c>
      <c r="Q53" s="1173"/>
      <c r="R53" s="1174"/>
      <c r="S53" s="136" t="str">
        <f>IF(S52="","",VLOOKUP(S52,'【記載例】シフト記号表（勤務時間帯）'!$C$6:$K$35,9,FALSE))</f>
        <v/>
      </c>
      <c r="T53" s="137">
        <f>IF(T52="","",VLOOKUP(T52,'【記載例】シフト記号表（勤務時間帯）'!$C$6:$K$35,9,FALSE))</f>
        <v>4</v>
      </c>
      <c r="U53" s="137" t="str">
        <f>IF(U52="","",VLOOKUP(U52,'【記載例】シフト記号表（勤務時間帯）'!$C$6:$K$35,9,FALSE))</f>
        <v/>
      </c>
      <c r="V53" s="137" t="str">
        <f>IF(V52="","",VLOOKUP(V52,'【記載例】シフト記号表（勤務時間帯）'!$C$6:$K$35,9,FALSE))</f>
        <v/>
      </c>
      <c r="W53" s="137">
        <f>IF(W52="","",VLOOKUP(W52,'【記載例】シフト記号表（勤務時間帯）'!$C$6:$K$35,9,FALSE))</f>
        <v>4</v>
      </c>
      <c r="X53" s="137" t="str">
        <f>IF(X52="","",VLOOKUP(X52,'【記載例】シフト記号表（勤務時間帯）'!$C$6:$K$35,9,FALSE))</f>
        <v/>
      </c>
      <c r="Y53" s="138">
        <f>IF(Y52="","",VLOOKUP(Y52,'【記載例】シフト記号表（勤務時間帯）'!$C$6:$K$35,9,FALSE))</f>
        <v>4</v>
      </c>
      <c r="Z53" s="136" t="str">
        <f>IF(Z52="","",VLOOKUP(Z52,'【記載例】シフト記号表（勤務時間帯）'!$C$6:$K$35,9,FALSE))</f>
        <v/>
      </c>
      <c r="AA53" s="137">
        <f>IF(AA52="","",VLOOKUP(AA52,'【記載例】シフト記号表（勤務時間帯）'!$C$6:$K$35,9,FALSE))</f>
        <v>4</v>
      </c>
      <c r="AB53" s="137" t="str">
        <f>IF(AB52="","",VLOOKUP(AB52,'【記載例】シフト記号表（勤務時間帯）'!$C$6:$K$35,9,FALSE))</f>
        <v/>
      </c>
      <c r="AC53" s="137" t="str">
        <f>IF(AC52="","",VLOOKUP(AC52,'【記載例】シフト記号表（勤務時間帯）'!$C$6:$K$35,9,FALSE))</f>
        <v/>
      </c>
      <c r="AD53" s="137">
        <f>IF(AD52="","",VLOOKUP(AD52,'【記載例】シフト記号表（勤務時間帯）'!$C$6:$K$35,9,FALSE))</f>
        <v>4</v>
      </c>
      <c r="AE53" s="137" t="str">
        <f>IF(AE52="","",VLOOKUP(AE52,'【記載例】シフト記号表（勤務時間帯）'!$C$6:$K$35,9,FALSE))</f>
        <v/>
      </c>
      <c r="AF53" s="138">
        <f>IF(AF52="","",VLOOKUP(AF52,'【記載例】シフト記号表（勤務時間帯）'!$C$6:$K$35,9,FALSE))</f>
        <v>4</v>
      </c>
      <c r="AG53" s="136" t="str">
        <f>IF(AG52="","",VLOOKUP(AG52,'【記載例】シフト記号表（勤務時間帯）'!$C$6:$K$35,9,FALSE))</f>
        <v/>
      </c>
      <c r="AH53" s="137">
        <f>IF(AH52="","",VLOOKUP(AH52,'【記載例】シフト記号表（勤務時間帯）'!$C$6:$K$35,9,FALSE))</f>
        <v>4</v>
      </c>
      <c r="AI53" s="137" t="str">
        <f>IF(AI52="","",VLOOKUP(AI52,'【記載例】シフト記号表（勤務時間帯）'!$C$6:$K$35,9,FALSE))</f>
        <v/>
      </c>
      <c r="AJ53" s="137" t="str">
        <f>IF(AJ52="","",VLOOKUP(AJ52,'【記載例】シフト記号表（勤務時間帯）'!$C$6:$K$35,9,FALSE))</f>
        <v/>
      </c>
      <c r="AK53" s="137">
        <f>IF(AK52="","",VLOOKUP(AK52,'【記載例】シフト記号表（勤務時間帯）'!$C$6:$K$35,9,FALSE))</f>
        <v>4</v>
      </c>
      <c r="AL53" s="137" t="str">
        <f>IF(AL52="","",VLOOKUP(AL52,'【記載例】シフト記号表（勤務時間帯）'!$C$6:$K$35,9,FALSE))</f>
        <v/>
      </c>
      <c r="AM53" s="138">
        <f>IF(AM52="","",VLOOKUP(AM52,'【記載例】シフト記号表（勤務時間帯）'!$C$6:$K$35,9,FALSE))</f>
        <v>4</v>
      </c>
      <c r="AN53" s="136" t="str">
        <f>IF(AN52="","",VLOOKUP(AN52,'【記載例】シフト記号表（勤務時間帯）'!$C$6:$K$35,9,FALSE))</f>
        <v/>
      </c>
      <c r="AO53" s="137">
        <f>IF(AO52="","",VLOOKUP(AO52,'【記載例】シフト記号表（勤務時間帯）'!$C$6:$K$35,9,FALSE))</f>
        <v>4</v>
      </c>
      <c r="AP53" s="137" t="str">
        <f>IF(AP52="","",VLOOKUP(AP52,'【記載例】シフト記号表（勤務時間帯）'!$C$6:$K$35,9,FALSE))</f>
        <v/>
      </c>
      <c r="AQ53" s="137" t="str">
        <f>IF(AQ52="","",VLOOKUP(AQ52,'【記載例】シフト記号表（勤務時間帯）'!$C$6:$K$35,9,FALSE))</f>
        <v/>
      </c>
      <c r="AR53" s="137">
        <f>IF(AR52="","",VLOOKUP(AR52,'【記載例】シフト記号表（勤務時間帯）'!$C$6:$K$35,9,FALSE))</f>
        <v>4</v>
      </c>
      <c r="AS53" s="137" t="str">
        <f>IF(AS52="","",VLOOKUP(AS52,'【記載例】シフト記号表（勤務時間帯）'!$C$6:$K$35,9,FALSE))</f>
        <v/>
      </c>
      <c r="AT53" s="138">
        <f>IF(AT52="","",VLOOKUP(AT52,'【記載例】シフト記号表（勤務時間帯）'!$C$6:$K$35,9,FALSE))</f>
        <v>4</v>
      </c>
      <c r="AU53" s="136" t="str">
        <f>IF(AU52="","",VLOOKUP(AU52,'【記載例】シフト記号表（勤務時間帯）'!$C$6:$K$35,9,FALSE))</f>
        <v/>
      </c>
      <c r="AV53" s="137" t="str">
        <f>IF(AV52="","",VLOOKUP(AV52,'【記載例】シフト記号表（勤務時間帯）'!$C$6:$K$35,9,FALSE))</f>
        <v/>
      </c>
      <c r="AW53" s="137" t="str">
        <f>IF(AW52="","",VLOOKUP(AW52,'【記載例】シフト記号表（勤務時間帯）'!$C$6:$K$35,9,FALSE))</f>
        <v/>
      </c>
      <c r="AX53" s="1175">
        <f>IF($BB$3="４週",SUM(S53:AT53),IF($BB$3="暦月",SUM(S53:AW53),""))</f>
        <v>48</v>
      </c>
      <c r="AY53" s="1176"/>
      <c r="AZ53" s="1177">
        <f>IF($BB$3="４週",AX53/4,IF($BB$3="暦月",【記載例】通所介護!AX53/(【記載例】通所介護!$BB$8/7),""))</f>
        <v>12</v>
      </c>
      <c r="BA53" s="1178"/>
      <c r="BB53" s="1203"/>
      <c r="BC53" s="1204"/>
      <c r="BD53" s="1204"/>
      <c r="BE53" s="1204"/>
      <c r="BF53" s="1205"/>
    </row>
    <row r="54" spans="2:58" ht="20.25" customHeight="1">
      <c r="B54" s="1332"/>
      <c r="C54" s="1220"/>
      <c r="D54" s="1221"/>
      <c r="E54" s="1222"/>
      <c r="F54" s="75" t="str">
        <f>C52</f>
        <v>機能訓練指導員</v>
      </c>
      <c r="G54" s="1120"/>
      <c r="H54" s="1124"/>
      <c r="I54" s="1122"/>
      <c r="J54" s="1122"/>
      <c r="K54" s="1123"/>
      <c r="L54" s="1131"/>
      <c r="M54" s="1132"/>
      <c r="N54" s="1132"/>
      <c r="O54" s="1133"/>
      <c r="P54" s="1209" t="s">
        <v>50</v>
      </c>
      <c r="Q54" s="1210"/>
      <c r="R54" s="1211"/>
      <c r="S54" s="139" t="str">
        <f>IF(S52="","",VLOOKUP(S52,'【記載例】シフト記号表（勤務時間帯）'!$C$6:$U$35,19,FALSE))</f>
        <v/>
      </c>
      <c r="T54" s="140">
        <f>IF(T52="","",VLOOKUP(T52,'【記載例】シフト記号表（勤務時間帯）'!$C$6:$U$35,19,FALSE))</f>
        <v>3</v>
      </c>
      <c r="U54" s="140" t="str">
        <f>IF(U52="","",VLOOKUP(U52,'【記載例】シフト記号表（勤務時間帯）'!$C$6:$U$35,19,FALSE))</f>
        <v/>
      </c>
      <c r="V54" s="140" t="str">
        <f>IF(V52="","",VLOOKUP(V52,'【記載例】シフト記号表（勤務時間帯）'!$C$6:$U$35,19,FALSE))</f>
        <v/>
      </c>
      <c r="W54" s="140">
        <f>IF(W52="","",VLOOKUP(W52,'【記載例】シフト記号表（勤務時間帯）'!$C$6:$U$35,19,FALSE))</f>
        <v>3</v>
      </c>
      <c r="X54" s="140" t="str">
        <f>IF(X52="","",VLOOKUP(X52,'【記載例】シフト記号表（勤務時間帯）'!$C$6:$U$35,19,FALSE))</f>
        <v/>
      </c>
      <c r="Y54" s="141">
        <f>IF(Y52="","",VLOOKUP(Y52,'【記載例】シフト記号表（勤務時間帯）'!$C$6:$U$35,19,FALSE))</f>
        <v>3</v>
      </c>
      <c r="Z54" s="139" t="str">
        <f>IF(Z52="","",VLOOKUP(Z52,'【記載例】シフト記号表（勤務時間帯）'!$C$6:$U$35,19,FALSE))</f>
        <v/>
      </c>
      <c r="AA54" s="140">
        <f>IF(AA52="","",VLOOKUP(AA52,'【記載例】シフト記号表（勤務時間帯）'!$C$6:$U$35,19,FALSE))</f>
        <v>3</v>
      </c>
      <c r="AB54" s="140" t="str">
        <f>IF(AB52="","",VLOOKUP(AB52,'【記載例】シフト記号表（勤務時間帯）'!$C$6:$U$35,19,FALSE))</f>
        <v/>
      </c>
      <c r="AC54" s="140" t="str">
        <f>IF(AC52="","",VLOOKUP(AC52,'【記載例】シフト記号表（勤務時間帯）'!$C$6:$U$35,19,FALSE))</f>
        <v/>
      </c>
      <c r="AD54" s="140">
        <f>IF(AD52="","",VLOOKUP(AD52,'【記載例】シフト記号表（勤務時間帯）'!$C$6:$U$35,19,FALSE))</f>
        <v>3</v>
      </c>
      <c r="AE54" s="140" t="str">
        <f>IF(AE52="","",VLOOKUP(AE52,'【記載例】シフト記号表（勤務時間帯）'!$C$6:$U$35,19,FALSE))</f>
        <v/>
      </c>
      <c r="AF54" s="141">
        <f>IF(AF52="","",VLOOKUP(AF52,'【記載例】シフト記号表（勤務時間帯）'!$C$6:$U$35,19,FALSE))</f>
        <v>3</v>
      </c>
      <c r="AG54" s="139" t="str">
        <f>IF(AG52="","",VLOOKUP(AG52,'【記載例】シフト記号表（勤務時間帯）'!$C$6:$U$35,19,FALSE))</f>
        <v/>
      </c>
      <c r="AH54" s="140">
        <f>IF(AH52="","",VLOOKUP(AH52,'【記載例】シフト記号表（勤務時間帯）'!$C$6:$U$35,19,FALSE))</f>
        <v>3</v>
      </c>
      <c r="AI54" s="140" t="str">
        <f>IF(AI52="","",VLOOKUP(AI52,'【記載例】シフト記号表（勤務時間帯）'!$C$6:$U$35,19,FALSE))</f>
        <v/>
      </c>
      <c r="AJ54" s="140" t="str">
        <f>IF(AJ52="","",VLOOKUP(AJ52,'【記載例】シフト記号表（勤務時間帯）'!$C$6:$U$35,19,FALSE))</f>
        <v/>
      </c>
      <c r="AK54" s="140">
        <f>IF(AK52="","",VLOOKUP(AK52,'【記載例】シフト記号表（勤務時間帯）'!$C$6:$U$35,19,FALSE))</f>
        <v>3</v>
      </c>
      <c r="AL54" s="140" t="str">
        <f>IF(AL52="","",VLOOKUP(AL52,'【記載例】シフト記号表（勤務時間帯）'!$C$6:$U$35,19,FALSE))</f>
        <v/>
      </c>
      <c r="AM54" s="141">
        <f>IF(AM52="","",VLOOKUP(AM52,'【記載例】シフト記号表（勤務時間帯）'!$C$6:$U$35,19,FALSE))</f>
        <v>3</v>
      </c>
      <c r="AN54" s="139" t="str">
        <f>IF(AN52="","",VLOOKUP(AN52,'【記載例】シフト記号表（勤務時間帯）'!$C$6:$U$35,19,FALSE))</f>
        <v/>
      </c>
      <c r="AO54" s="140">
        <f>IF(AO52="","",VLOOKUP(AO52,'【記載例】シフト記号表（勤務時間帯）'!$C$6:$U$35,19,FALSE))</f>
        <v>3</v>
      </c>
      <c r="AP54" s="140" t="str">
        <f>IF(AP52="","",VLOOKUP(AP52,'【記載例】シフト記号表（勤務時間帯）'!$C$6:$U$35,19,FALSE))</f>
        <v/>
      </c>
      <c r="AQ54" s="140" t="str">
        <f>IF(AQ52="","",VLOOKUP(AQ52,'【記載例】シフト記号表（勤務時間帯）'!$C$6:$U$35,19,FALSE))</f>
        <v/>
      </c>
      <c r="AR54" s="140">
        <f>IF(AR52="","",VLOOKUP(AR52,'【記載例】シフト記号表（勤務時間帯）'!$C$6:$U$35,19,FALSE))</f>
        <v>3</v>
      </c>
      <c r="AS54" s="140" t="str">
        <f>IF(AS52="","",VLOOKUP(AS52,'【記載例】シフト記号表（勤務時間帯）'!$C$6:$U$35,19,FALSE))</f>
        <v/>
      </c>
      <c r="AT54" s="141">
        <f>IF(AT52="","",VLOOKUP(AT52,'【記載例】シフト記号表（勤務時間帯）'!$C$6:$U$35,19,FALSE))</f>
        <v>3</v>
      </c>
      <c r="AU54" s="139" t="str">
        <f>IF(AU52="","",VLOOKUP(AU52,'【記載例】シフト記号表（勤務時間帯）'!$C$6:$U$35,19,FALSE))</f>
        <v/>
      </c>
      <c r="AV54" s="140" t="str">
        <f>IF(AV52="","",VLOOKUP(AV52,'【記載例】シフト記号表（勤務時間帯）'!$C$6:$U$35,19,FALSE))</f>
        <v/>
      </c>
      <c r="AW54" s="140" t="str">
        <f>IF(AW52="","",VLOOKUP(AW52,'【記載例】シフト記号表（勤務時間帯）'!$C$6:$U$35,19,FALSE))</f>
        <v/>
      </c>
      <c r="AX54" s="1182">
        <f>IF($BB$3="４週",SUM(S54:AT54),IF($BB$3="暦月",SUM(S54:AW54),""))</f>
        <v>36</v>
      </c>
      <c r="AY54" s="1183"/>
      <c r="AZ54" s="1184">
        <f>IF($BB$3="４週",AX54/4,IF($BB$3="暦月",【記載例】通所介護!AX54/(【記載例】通所介護!$BB$8/7),""))</f>
        <v>9</v>
      </c>
      <c r="BA54" s="1185"/>
      <c r="BB54" s="1206"/>
      <c r="BC54" s="1207"/>
      <c r="BD54" s="1207"/>
      <c r="BE54" s="1207"/>
      <c r="BF54" s="1208"/>
    </row>
    <row r="55" spans="2:58" ht="20.25" customHeight="1">
      <c r="B55" s="1332">
        <f>B52+1</f>
        <v>12</v>
      </c>
      <c r="C55" s="1214"/>
      <c r="D55" s="1215"/>
      <c r="E55" s="1216"/>
      <c r="F55" s="77"/>
      <c r="G55" s="1118"/>
      <c r="H55" s="1121"/>
      <c r="I55" s="1122"/>
      <c r="J55" s="1122"/>
      <c r="K55" s="1123"/>
      <c r="L55" s="1125"/>
      <c r="M55" s="1126"/>
      <c r="N55" s="1126"/>
      <c r="O55" s="1127"/>
      <c r="P55" s="1134" t="s">
        <v>49</v>
      </c>
      <c r="Q55" s="1135"/>
      <c r="R55" s="1136"/>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1163"/>
      <c r="AY55" s="1164"/>
      <c r="AZ55" s="1165"/>
      <c r="BA55" s="1166"/>
      <c r="BB55" s="1167"/>
      <c r="BC55" s="1126"/>
      <c r="BD55" s="1126"/>
      <c r="BE55" s="1126"/>
      <c r="BF55" s="1127"/>
    </row>
    <row r="56" spans="2:58" ht="20.25" customHeight="1">
      <c r="B56" s="1332"/>
      <c r="C56" s="1217"/>
      <c r="D56" s="1218"/>
      <c r="E56" s="1219"/>
      <c r="F56" s="75"/>
      <c r="G56" s="1119"/>
      <c r="H56" s="1124"/>
      <c r="I56" s="1122"/>
      <c r="J56" s="1122"/>
      <c r="K56" s="1123"/>
      <c r="L56" s="1128"/>
      <c r="M56" s="1129"/>
      <c r="N56" s="1129"/>
      <c r="O56" s="1130"/>
      <c r="P56" s="1172" t="s">
        <v>15</v>
      </c>
      <c r="Q56" s="1173"/>
      <c r="R56" s="1174"/>
      <c r="S56" s="136" t="str">
        <f>IF(S55="","",VLOOKUP(S55,'【記載例】シフト記号表（勤務時間帯）'!$C$6:$K$35,9,FALSE))</f>
        <v/>
      </c>
      <c r="T56" s="137" t="str">
        <f>IF(T55="","",VLOOKUP(T55,'【記載例】シフト記号表（勤務時間帯）'!$C$6:$K$35,9,FALSE))</f>
        <v/>
      </c>
      <c r="U56" s="137" t="str">
        <f>IF(U55="","",VLOOKUP(U55,'【記載例】シフト記号表（勤務時間帯）'!$C$6:$K$35,9,FALSE))</f>
        <v/>
      </c>
      <c r="V56" s="137" t="str">
        <f>IF(V55="","",VLOOKUP(V55,'【記載例】シフト記号表（勤務時間帯）'!$C$6:$K$35,9,FALSE))</f>
        <v/>
      </c>
      <c r="W56" s="137" t="str">
        <f>IF(W55="","",VLOOKUP(W55,'【記載例】シフト記号表（勤務時間帯）'!$C$6:$K$35,9,FALSE))</f>
        <v/>
      </c>
      <c r="X56" s="137" t="str">
        <f>IF(X55="","",VLOOKUP(X55,'【記載例】シフト記号表（勤務時間帯）'!$C$6:$K$35,9,FALSE))</f>
        <v/>
      </c>
      <c r="Y56" s="138" t="str">
        <f>IF(Y55="","",VLOOKUP(Y55,'【記載例】シフト記号表（勤務時間帯）'!$C$6:$K$35,9,FALSE))</f>
        <v/>
      </c>
      <c r="Z56" s="136" t="str">
        <f>IF(Z55="","",VLOOKUP(Z55,'【記載例】シフト記号表（勤務時間帯）'!$C$6:$K$35,9,FALSE))</f>
        <v/>
      </c>
      <c r="AA56" s="137" t="str">
        <f>IF(AA55="","",VLOOKUP(AA55,'【記載例】シフト記号表（勤務時間帯）'!$C$6:$K$35,9,FALSE))</f>
        <v/>
      </c>
      <c r="AB56" s="137" t="str">
        <f>IF(AB55="","",VLOOKUP(AB55,'【記載例】シフト記号表（勤務時間帯）'!$C$6:$K$35,9,FALSE))</f>
        <v/>
      </c>
      <c r="AC56" s="137" t="str">
        <f>IF(AC55="","",VLOOKUP(AC55,'【記載例】シフト記号表（勤務時間帯）'!$C$6:$K$35,9,FALSE))</f>
        <v/>
      </c>
      <c r="AD56" s="137" t="str">
        <f>IF(AD55="","",VLOOKUP(AD55,'【記載例】シフト記号表（勤務時間帯）'!$C$6:$K$35,9,FALSE))</f>
        <v/>
      </c>
      <c r="AE56" s="137" t="str">
        <f>IF(AE55="","",VLOOKUP(AE55,'【記載例】シフト記号表（勤務時間帯）'!$C$6:$K$35,9,FALSE))</f>
        <v/>
      </c>
      <c r="AF56" s="138" t="str">
        <f>IF(AF55="","",VLOOKUP(AF55,'【記載例】シフト記号表（勤務時間帯）'!$C$6:$K$35,9,FALSE))</f>
        <v/>
      </c>
      <c r="AG56" s="136" t="str">
        <f>IF(AG55="","",VLOOKUP(AG55,'【記載例】シフト記号表（勤務時間帯）'!$C$6:$K$35,9,FALSE))</f>
        <v/>
      </c>
      <c r="AH56" s="137" t="str">
        <f>IF(AH55="","",VLOOKUP(AH55,'【記載例】シフト記号表（勤務時間帯）'!$C$6:$K$35,9,FALSE))</f>
        <v/>
      </c>
      <c r="AI56" s="137" t="str">
        <f>IF(AI55="","",VLOOKUP(AI55,'【記載例】シフト記号表（勤務時間帯）'!$C$6:$K$35,9,FALSE))</f>
        <v/>
      </c>
      <c r="AJ56" s="137" t="str">
        <f>IF(AJ55="","",VLOOKUP(AJ55,'【記載例】シフト記号表（勤務時間帯）'!$C$6:$K$35,9,FALSE))</f>
        <v/>
      </c>
      <c r="AK56" s="137" t="str">
        <f>IF(AK55="","",VLOOKUP(AK55,'【記載例】シフト記号表（勤務時間帯）'!$C$6:$K$35,9,FALSE))</f>
        <v/>
      </c>
      <c r="AL56" s="137" t="str">
        <f>IF(AL55="","",VLOOKUP(AL55,'【記載例】シフト記号表（勤務時間帯）'!$C$6:$K$35,9,FALSE))</f>
        <v/>
      </c>
      <c r="AM56" s="138" t="str">
        <f>IF(AM55="","",VLOOKUP(AM55,'【記載例】シフト記号表（勤務時間帯）'!$C$6:$K$35,9,FALSE))</f>
        <v/>
      </c>
      <c r="AN56" s="136" t="str">
        <f>IF(AN55="","",VLOOKUP(AN55,'【記載例】シフト記号表（勤務時間帯）'!$C$6:$K$35,9,FALSE))</f>
        <v/>
      </c>
      <c r="AO56" s="137" t="str">
        <f>IF(AO55="","",VLOOKUP(AO55,'【記載例】シフト記号表（勤務時間帯）'!$C$6:$K$35,9,FALSE))</f>
        <v/>
      </c>
      <c r="AP56" s="137" t="str">
        <f>IF(AP55="","",VLOOKUP(AP55,'【記載例】シフト記号表（勤務時間帯）'!$C$6:$K$35,9,FALSE))</f>
        <v/>
      </c>
      <c r="AQ56" s="137" t="str">
        <f>IF(AQ55="","",VLOOKUP(AQ55,'【記載例】シフト記号表（勤務時間帯）'!$C$6:$K$35,9,FALSE))</f>
        <v/>
      </c>
      <c r="AR56" s="137" t="str">
        <f>IF(AR55="","",VLOOKUP(AR55,'【記載例】シフト記号表（勤務時間帯）'!$C$6:$K$35,9,FALSE))</f>
        <v/>
      </c>
      <c r="AS56" s="137" t="str">
        <f>IF(AS55="","",VLOOKUP(AS55,'【記載例】シフト記号表（勤務時間帯）'!$C$6:$K$35,9,FALSE))</f>
        <v/>
      </c>
      <c r="AT56" s="138" t="str">
        <f>IF(AT55="","",VLOOKUP(AT55,'【記載例】シフト記号表（勤務時間帯）'!$C$6:$K$35,9,FALSE))</f>
        <v/>
      </c>
      <c r="AU56" s="136" t="str">
        <f>IF(AU55="","",VLOOKUP(AU55,'【記載例】シフト記号表（勤務時間帯）'!$C$6:$K$35,9,FALSE))</f>
        <v/>
      </c>
      <c r="AV56" s="137" t="str">
        <f>IF(AV55="","",VLOOKUP(AV55,'【記載例】シフト記号表（勤務時間帯）'!$C$6:$K$35,9,FALSE))</f>
        <v/>
      </c>
      <c r="AW56" s="137" t="str">
        <f>IF(AW55="","",VLOOKUP(AW55,'【記載例】シフト記号表（勤務時間帯）'!$C$6:$K$35,9,FALSE))</f>
        <v/>
      </c>
      <c r="AX56" s="1175">
        <f>IF($BB$3="４週",SUM(S56:AT56),IF($BB$3="暦月",SUM(S56:AW56),""))</f>
        <v>0</v>
      </c>
      <c r="AY56" s="1176"/>
      <c r="AZ56" s="1177">
        <f>IF($BB$3="４週",AX56/4,IF($BB$3="暦月",【記載例】通所介護!AX56/(【記載例】通所介護!$BB$8/7),""))</f>
        <v>0</v>
      </c>
      <c r="BA56" s="1178"/>
      <c r="BB56" s="1168"/>
      <c r="BC56" s="1129"/>
      <c r="BD56" s="1129"/>
      <c r="BE56" s="1129"/>
      <c r="BF56" s="1130"/>
    </row>
    <row r="57" spans="2:58" ht="20.25" customHeight="1">
      <c r="B57" s="1332"/>
      <c r="C57" s="1220"/>
      <c r="D57" s="1221"/>
      <c r="E57" s="1222"/>
      <c r="F57" s="75">
        <f>C55</f>
        <v>0</v>
      </c>
      <c r="G57" s="1120"/>
      <c r="H57" s="1124"/>
      <c r="I57" s="1122"/>
      <c r="J57" s="1122"/>
      <c r="K57" s="1123"/>
      <c r="L57" s="1131"/>
      <c r="M57" s="1132"/>
      <c r="N57" s="1132"/>
      <c r="O57" s="1133"/>
      <c r="P57" s="1209" t="s">
        <v>50</v>
      </c>
      <c r="Q57" s="1210"/>
      <c r="R57" s="1211"/>
      <c r="S57" s="139" t="str">
        <f>IF(S55="","",VLOOKUP(S55,'【記載例】シフト記号表（勤務時間帯）'!$C$6:$U$35,19,FALSE))</f>
        <v/>
      </c>
      <c r="T57" s="140" t="str">
        <f>IF(T55="","",VLOOKUP(T55,'【記載例】シフト記号表（勤務時間帯）'!$C$6:$U$35,19,FALSE))</f>
        <v/>
      </c>
      <c r="U57" s="140" t="str">
        <f>IF(U55="","",VLOOKUP(U55,'【記載例】シフト記号表（勤務時間帯）'!$C$6:$U$35,19,FALSE))</f>
        <v/>
      </c>
      <c r="V57" s="140" t="str">
        <f>IF(V55="","",VLOOKUP(V55,'【記載例】シフト記号表（勤務時間帯）'!$C$6:$U$35,19,FALSE))</f>
        <v/>
      </c>
      <c r="W57" s="140" t="str">
        <f>IF(W55="","",VLOOKUP(W55,'【記載例】シフト記号表（勤務時間帯）'!$C$6:$U$35,19,FALSE))</f>
        <v/>
      </c>
      <c r="X57" s="140" t="str">
        <f>IF(X55="","",VLOOKUP(X55,'【記載例】シフト記号表（勤務時間帯）'!$C$6:$U$35,19,FALSE))</f>
        <v/>
      </c>
      <c r="Y57" s="141" t="str">
        <f>IF(Y55="","",VLOOKUP(Y55,'【記載例】シフト記号表（勤務時間帯）'!$C$6:$U$35,19,FALSE))</f>
        <v/>
      </c>
      <c r="Z57" s="139" t="str">
        <f>IF(Z55="","",VLOOKUP(Z55,'【記載例】シフト記号表（勤務時間帯）'!$C$6:$U$35,19,FALSE))</f>
        <v/>
      </c>
      <c r="AA57" s="140" t="str">
        <f>IF(AA55="","",VLOOKUP(AA55,'【記載例】シフト記号表（勤務時間帯）'!$C$6:$U$35,19,FALSE))</f>
        <v/>
      </c>
      <c r="AB57" s="140" t="str">
        <f>IF(AB55="","",VLOOKUP(AB55,'【記載例】シフト記号表（勤務時間帯）'!$C$6:$U$35,19,FALSE))</f>
        <v/>
      </c>
      <c r="AC57" s="140" t="str">
        <f>IF(AC55="","",VLOOKUP(AC55,'【記載例】シフト記号表（勤務時間帯）'!$C$6:$U$35,19,FALSE))</f>
        <v/>
      </c>
      <c r="AD57" s="140" t="str">
        <f>IF(AD55="","",VLOOKUP(AD55,'【記載例】シフト記号表（勤務時間帯）'!$C$6:$U$35,19,FALSE))</f>
        <v/>
      </c>
      <c r="AE57" s="140" t="str">
        <f>IF(AE55="","",VLOOKUP(AE55,'【記載例】シフト記号表（勤務時間帯）'!$C$6:$U$35,19,FALSE))</f>
        <v/>
      </c>
      <c r="AF57" s="141" t="str">
        <f>IF(AF55="","",VLOOKUP(AF55,'【記載例】シフト記号表（勤務時間帯）'!$C$6:$U$35,19,FALSE))</f>
        <v/>
      </c>
      <c r="AG57" s="139" t="str">
        <f>IF(AG55="","",VLOOKUP(AG55,'【記載例】シフト記号表（勤務時間帯）'!$C$6:$U$35,19,FALSE))</f>
        <v/>
      </c>
      <c r="AH57" s="140" t="str">
        <f>IF(AH55="","",VLOOKUP(AH55,'【記載例】シフト記号表（勤務時間帯）'!$C$6:$U$35,19,FALSE))</f>
        <v/>
      </c>
      <c r="AI57" s="140" t="str">
        <f>IF(AI55="","",VLOOKUP(AI55,'【記載例】シフト記号表（勤務時間帯）'!$C$6:$U$35,19,FALSE))</f>
        <v/>
      </c>
      <c r="AJ57" s="140" t="str">
        <f>IF(AJ55="","",VLOOKUP(AJ55,'【記載例】シフト記号表（勤務時間帯）'!$C$6:$U$35,19,FALSE))</f>
        <v/>
      </c>
      <c r="AK57" s="140" t="str">
        <f>IF(AK55="","",VLOOKUP(AK55,'【記載例】シフト記号表（勤務時間帯）'!$C$6:$U$35,19,FALSE))</f>
        <v/>
      </c>
      <c r="AL57" s="140" t="str">
        <f>IF(AL55="","",VLOOKUP(AL55,'【記載例】シフト記号表（勤務時間帯）'!$C$6:$U$35,19,FALSE))</f>
        <v/>
      </c>
      <c r="AM57" s="141" t="str">
        <f>IF(AM55="","",VLOOKUP(AM55,'【記載例】シフト記号表（勤務時間帯）'!$C$6:$U$35,19,FALSE))</f>
        <v/>
      </c>
      <c r="AN57" s="139" t="str">
        <f>IF(AN55="","",VLOOKUP(AN55,'【記載例】シフト記号表（勤務時間帯）'!$C$6:$U$35,19,FALSE))</f>
        <v/>
      </c>
      <c r="AO57" s="140" t="str">
        <f>IF(AO55="","",VLOOKUP(AO55,'【記載例】シフト記号表（勤務時間帯）'!$C$6:$U$35,19,FALSE))</f>
        <v/>
      </c>
      <c r="AP57" s="140" t="str">
        <f>IF(AP55="","",VLOOKUP(AP55,'【記載例】シフト記号表（勤務時間帯）'!$C$6:$U$35,19,FALSE))</f>
        <v/>
      </c>
      <c r="AQ57" s="140" t="str">
        <f>IF(AQ55="","",VLOOKUP(AQ55,'【記載例】シフト記号表（勤務時間帯）'!$C$6:$U$35,19,FALSE))</f>
        <v/>
      </c>
      <c r="AR57" s="140" t="str">
        <f>IF(AR55="","",VLOOKUP(AR55,'【記載例】シフト記号表（勤務時間帯）'!$C$6:$U$35,19,FALSE))</f>
        <v/>
      </c>
      <c r="AS57" s="140" t="str">
        <f>IF(AS55="","",VLOOKUP(AS55,'【記載例】シフト記号表（勤務時間帯）'!$C$6:$U$35,19,FALSE))</f>
        <v/>
      </c>
      <c r="AT57" s="141" t="str">
        <f>IF(AT55="","",VLOOKUP(AT55,'【記載例】シフト記号表（勤務時間帯）'!$C$6:$U$35,19,FALSE))</f>
        <v/>
      </c>
      <c r="AU57" s="139" t="str">
        <f>IF(AU55="","",VLOOKUP(AU55,'【記載例】シフト記号表（勤務時間帯）'!$C$6:$U$35,19,FALSE))</f>
        <v/>
      </c>
      <c r="AV57" s="140" t="str">
        <f>IF(AV55="","",VLOOKUP(AV55,'【記載例】シフト記号表（勤務時間帯）'!$C$6:$U$35,19,FALSE))</f>
        <v/>
      </c>
      <c r="AW57" s="140" t="str">
        <f>IF(AW55="","",VLOOKUP(AW55,'【記載例】シフト記号表（勤務時間帯）'!$C$6:$U$35,19,FALSE))</f>
        <v/>
      </c>
      <c r="AX57" s="1182">
        <f>IF($BB$3="４週",SUM(S57:AT57),IF($BB$3="暦月",SUM(S57:AW57),""))</f>
        <v>0</v>
      </c>
      <c r="AY57" s="1183"/>
      <c r="AZ57" s="1184">
        <f>IF($BB$3="４週",AX57/4,IF($BB$3="暦月",【記載例】通所介護!AX57/(【記載例】通所介護!$BB$8/7),""))</f>
        <v>0</v>
      </c>
      <c r="BA57" s="1185"/>
      <c r="BB57" s="1228"/>
      <c r="BC57" s="1132"/>
      <c r="BD57" s="1132"/>
      <c r="BE57" s="1132"/>
      <c r="BF57" s="1133"/>
    </row>
    <row r="58" spans="2:58" ht="20.25" customHeight="1">
      <c r="B58" s="1332">
        <f>B55+1</f>
        <v>13</v>
      </c>
      <c r="C58" s="1214"/>
      <c r="D58" s="1215"/>
      <c r="E58" s="1216"/>
      <c r="F58" s="77"/>
      <c r="G58" s="1118"/>
      <c r="H58" s="1121"/>
      <c r="I58" s="1122"/>
      <c r="J58" s="1122"/>
      <c r="K58" s="1123"/>
      <c r="L58" s="1125"/>
      <c r="M58" s="1126"/>
      <c r="N58" s="1126"/>
      <c r="O58" s="1127"/>
      <c r="P58" s="1134" t="s">
        <v>49</v>
      </c>
      <c r="Q58" s="1135"/>
      <c r="R58" s="1136"/>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1163"/>
      <c r="AY58" s="1164"/>
      <c r="AZ58" s="1165"/>
      <c r="BA58" s="1166"/>
      <c r="BB58" s="1167"/>
      <c r="BC58" s="1126"/>
      <c r="BD58" s="1126"/>
      <c r="BE58" s="1126"/>
      <c r="BF58" s="1127"/>
    </row>
    <row r="59" spans="2:58" ht="20.25" customHeight="1">
      <c r="B59" s="1332"/>
      <c r="C59" s="1217"/>
      <c r="D59" s="1218"/>
      <c r="E59" s="1219"/>
      <c r="F59" s="75"/>
      <c r="G59" s="1119"/>
      <c r="H59" s="1124"/>
      <c r="I59" s="1122"/>
      <c r="J59" s="1122"/>
      <c r="K59" s="1123"/>
      <c r="L59" s="1128"/>
      <c r="M59" s="1129"/>
      <c r="N59" s="1129"/>
      <c r="O59" s="1130"/>
      <c r="P59" s="1172" t="s">
        <v>15</v>
      </c>
      <c r="Q59" s="1173"/>
      <c r="R59" s="1174"/>
      <c r="S59" s="136" t="str">
        <f>IF(S58="","",VLOOKUP(S58,'【記載例】シフト記号表（勤務時間帯）'!$C$6:$K$35,9,FALSE))</f>
        <v/>
      </c>
      <c r="T59" s="137" t="str">
        <f>IF(T58="","",VLOOKUP(T58,'【記載例】シフト記号表（勤務時間帯）'!$C$6:$K$35,9,FALSE))</f>
        <v/>
      </c>
      <c r="U59" s="137" t="str">
        <f>IF(U58="","",VLOOKUP(U58,'【記載例】シフト記号表（勤務時間帯）'!$C$6:$K$35,9,FALSE))</f>
        <v/>
      </c>
      <c r="V59" s="137" t="str">
        <f>IF(V58="","",VLOOKUP(V58,'【記載例】シフト記号表（勤務時間帯）'!$C$6:$K$35,9,FALSE))</f>
        <v/>
      </c>
      <c r="W59" s="137" t="str">
        <f>IF(W58="","",VLOOKUP(W58,'【記載例】シフト記号表（勤務時間帯）'!$C$6:$K$35,9,FALSE))</f>
        <v/>
      </c>
      <c r="X59" s="137" t="str">
        <f>IF(X58="","",VLOOKUP(X58,'【記載例】シフト記号表（勤務時間帯）'!$C$6:$K$35,9,FALSE))</f>
        <v/>
      </c>
      <c r="Y59" s="138" t="str">
        <f>IF(Y58="","",VLOOKUP(Y58,'【記載例】シフト記号表（勤務時間帯）'!$C$6:$K$35,9,FALSE))</f>
        <v/>
      </c>
      <c r="Z59" s="136" t="str">
        <f>IF(Z58="","",VLOOKUP(Z58,'【記載例】シフト記号表（勤務時間帯）'!$C$6:$K$35,9,FALSE))</f>
        <v/>
      </c>
      <c r="AA59" s="137" t="str">
        <f>IF(AA58="","",VLOOKUP(AA58,'【記載例】シフト記号表（勤務時間帯）'!$C$6:$K$35,9,FALSE))</f>
        <v/>
      </c>
      <c r="AB59" s="137" t="str">
        <f>IF(AB58="","",VLOOKUP(AB58,'【記載例】シフト記号表（勤務時間帯）'!$C$6:$K$35,9,FALSE))</f>
        <v/>
      </c>
      <c r="AC59" s="137" t="str">
        <f>IF(AC58="","",VLOOKUP(AC58,'【記載例】シフト記号表（勤務時間帯）'!$C$6:$K$35,9,FALSE))</f>
        <v/>
      </c>
      <c r="AD59" s="137" t="str">
        <f>IF(AD58="","",VLOOKUP(AD58,'【記載例】シフト記号表（勤務時間帯）'!$C$6:$K$35,9,FALSE))</f>
        <v/>
      </c>
      <c r="AE59" s="137" t="str">
        <f>IF(AE58="","",VLOOKUP(AE58,'【記載例】シフト記号表（勤務時間帯）'!$C$6:$K$35,9,FALSE))</f>
        <v/>
      </c>
      <c r="AF59" s="138" t="str">
        <f>IF(AF58="","",VLOOKUP(AF58,'【記載例】シフト記号表（勤務時間帯）'!$C$6:$K$35,9,FALSE))</f>
        <v/>
      </c>
      <c r="AG59" s="136" t="str">
        <f>IF(AG58="","",VLOOKUP(AG58,'【記載例】シフト記号表（勤務時間帯）'!$C$6:$K$35,9,FALSE))</f>
        <v/>
      </c>
      <c r="AH59" s="137" t="str">
        <f>IF(AH58="","",VLOOKUP(AH58,'【記載例】シフト記号表（勤務時間帯）'!$C$6:$K$35,9,FALSE))</f>
        <v/>
      </c>
      <c r="AI59" s="137" t="str">
        <f>IF(AI58="","",VLOOKUP(AI58,'【記載例】シフト記号表（勤務時間帯）'!$C$6:$K$35,9,FALSE))</f>
        <v/>
      </c>
      <c r="AJ59" s="137" t="str">
        <f>IF(AJ58="","",VLOOKUP(AJ58,'【記載例】シフト記号表（勤務時間帯）'!$C$6:$K$35,9,FALSE))</f>
        <v/>
      </c>
      <c r="AK59" s="137" t="str">
        <f>IF(AK58="","",VLOOKUP(AK58,'【記載例】シフト記号表（勤務時間帯）'!$C$6:$K$35,9,FALSE))</f>
        <v/>
      </c>
      <c r="AL59" s="137" t="str">
        <f>IF(AL58="","",VLOOKUP(AL58,'【記載例】シフト記号表（勤務時間帯）'!$C$6:$K$35,9,FALSE))</f>
        <v/>
      </c>
      <c r="AM59" s="138" t="str">
        <f>IF(AM58="","",VLOOKUP(AM58,'【記載例】シフト記号表（勤務時間帯）'!$C$6:$K$35,9,FALSE))</f>
        <v/>
      </c>
      <c r="AN59" s="136" t="str">
        <f>IF(AN58="","",VLOOKUP(AN58,'【記載例】シフト記号表（勤務時間帯）'!$C$6:$K$35,9,FALSE))</f>
        <v/>
      </c>
      <c r="AO59" s="137" t="str">
        <f>IF(AO58="","",VLOOKUP(AO58,'【記載例】シフト記号表（勤務時間帯）'!$C$6:$K$35,9,FALSE))</f>
        <v/>
      </c>
      <c r="AP59" s="137" t="str">
        <f>IF(AP58="","",VLOOKUP(AP58,'【記載例】シフト記号表（勤務時間帯）'!$C$6:$K$35,9,FALSE))</f>
        <v/>
      </c>
      <c r="AQ59" s="137" t="str">
        <f>IF(AQ58="","",VLOOKUP(AQ58,'【記載例】シフト記号表（勤務時間帯）'!$C$6:$K$35,9,FALSE))</f>
        <v/>
      </c>
      <c r="AR59" s="137" t="str">
        <f>IF(AR58="","",VLOOKUP(AR58,'【記載例】シフト記号表（勤務時間帯）'!$C$6:$K$35,9,FALSE))</f>
        <v/>
      </c>
      <c r="AS59" s="137" t="str">
        <f>IF(AS58="","",VLOOKUP(AS58,'【記載例】シフト記号表（勤務時間帯）'!$C$6:$K$35,9,FALSE))</f>
        <v/>
      </c>
      <c r="AT59" s="138" t="str">
        <f>IF(AT58="","",VLOOKUP(AT58,'【記載例】シフト記号表（勤務時間帯）'!$C$6:$K$35,9,FALSE))</f>
        <v/>
      </c>
      <c r="AU59" s="136" t="str">
        <f>IF(AU58="","",VLOOKUP(AU58,'【記載例】シフト記号表（勤務時間帯）'!$C$6:$K$35,9,FALSE))</f>
        <v/>
      </c>
      <c r="AV59" s="137" t="str">
        <f>IF(AV58="","",VLOOKUP(AV58,'【記載例】シフト記号表（勤務時間帯）'!$C$6:$K$35,9,FALSE))</f>
        <v/>
      </c>
      <c r="AW59" s="137" t="str">
        <f>IF(AW58="","",VLOOKUP(AW58,'【記載例】シフト記号表（勤務時間帯）'!$C$6:$K$35,9,FALSE))</f>
        <v/>
      </c>
      <c r="AX59" s="1175">
        <f>IF($BB$3="４週",SUM(S59:AT59),IF($BB$3="暦月",SUM(S59:AW59),""))</f>
        <v>0</v>
      </c>
      <c r="AY59" s="1176"/>
      <c r="AZ59" s="1177">
        <f>IF($BB$3="４週",AX59/4,IF($BB$3="暦月",【記載例】通所介護!AX59/(【記載例】通所介護!$BB$8/7),""))</f>
        <v>0</v>
      </c>
      <c r="BA59" s="1178"/>
      <c r="BB59" s="1168"/>
      <c r="BC59" s="1129"/>
      <c r="BD59" s="1129"/>
      <c r="BE59" s="1129"/>
      <c r="BF59" s="1130"/>
    </row>
    <row r="60" spans="2:58" ht="20.25" customHeight="1" thickBot="1">
      <c r="B60" s="1352"/>
      <c r="C60" s="1220"/>
      <c r="D60" s="1221"/>
      <c r="E60" s="1222"/>
      <c r="F60" s="78">
        <f>C58</f>
        <v>0</v>
      </c>
      <c r="G60" s="1223"/>
      <c r="H60" s="1224"/>
      <c r="I60" s="1225"/>
      <c r="J60" s="1225"/>
      <c r="K60" s="1226"/>
      <c r="L60" s="1227"/>
      <c r="M60" s="1170"/>
      <c r="N60" s="1170"/>
      <c r="O60" s="1171"/>
      <c r="P60" s="1179" t="s">
        <v>50</v>
      </c>
      <c r="Q60" s="1180"/>
      <c r="R60" s="1181"/>
      <c r="S60" s="139" t="str">
        <f>IF(S58="","",VLOOKUP(S58,'【記載例】シフト記号表（勤務時間帯）'!$C$6:$U$35,19,FALSE))</f>
        <v/>
      </c>
      <c r="T60" s="140" t="str">
        <f>IF(T58="","",VLOOKUP(T58,'【記載例】シフト記号表（勤務時間帯）'!$C$6:$U$35,19,FALSE))</f>
        <v/>
      </c>
      <c r="U60" s="140" t="str">
        <f>IF(U58="","",VLOOKUP(U58,'【記載例】シフト記号表（勤務時間帯）'!$C$6:$U$35,19,FALSE))</f>
        <v/>
      </c>
      <c r="V60" s="140" t="str">
        <f>IF(V58="","",VLOOKUP(V58,'【記載例】シフト記号表（勤務時間帯）'!$C$6:$U$35,19,FALSE))</f>
        <v/>
      </c>
      <c r="W60" s="140" t="str">
        <f>IF(W58="","",VLOOKUP(W58,'【記載例】シフト記号表（勤務時間帯）'!$C$6:$U$35,19,FALSE))</f>
        <v/>
      </c>
      <c r="X60" s="140" t="str">
        <f>IF(X58="","",VLOOKUP(X58,'【記載例】シフト記号表（勤務時間帯）'!$C$6:$U$35,19,FALSE))</f>
        <v/>
      </c>
      <c r="Y60" s="141" t="str">
        <f>IF(Y58="","",VLOOKUP(Y58,'【記載例】シフト記号表（勤務時間帯）'!$C$6:$U$35,19,FALSE))</f>
        <v/>
      </c>
      <c r="Z60" s="139" t="str">
        <f>IF(Z58="","",VLOOKUP(Z58,'【記載例】シフト記号表（勤務時間帯）'!$C$6:$U$35,19,FALSE))</f>
        <v/>
      </c>
      <c r="AA60" s="140" t="str">
        <f>IF(AA58="","",VLOOKUP(AA58,'【記載例】シフト記号表（勤務時間帯）'!$C$6:$U$35,19,FALSE))</f>
        <v/>
      </c>
      <c r="AB60" s="140" t="str">
        <f>IF(AB58="","",VLOOKUP(AB58,'【記載例】シフト記号表（勤務時間帯）'!$C$6:$U$35,19,FALSE))</f>
        <v/>
      </c>
      <c r="AC60" s="140" t="str">
        <f>IF(AC58="","",VLOOKUP(AC58,'【記載例】シフト記号表（勤務時間帯）'!$C$6:$U$35,19,FALSE))</f>
        <v/>
      </c>
      <c r="AD60" s="140" t="str">
        <f>IF(AD58="","",VLOOKUP(AD58,'【記載例】シフト記号表（勤務時間帯）'!$C$6:$U$35,19,FALSE))</f>
        <v/>
      </c>
      <c r="AE60" s="140" t="str">
        <f>IF(AE58="","",VLOOKUP(AE58,'【記載例】シフト記号表（勤務時間帯）'!$C$6:$U$35,19,FALSE))</f>
        <v/>
      </c>
      <c r="AF60" s="141" t="str">
        <f>IF(AF58="","",VLOOKUP(AF58,'【記載例】シフト記号表（勤務時間帯）'!$C$6:$U$35,19,FALSE))</f>
        <v/>
      </c>
      <c r="AG60" s="139" t="str">
        <f>IF(AG58="","",VLOOKUP(AG58,'【記載例】シフト記号表（勤務時間帯）'!$C$6:$U$35,19,FALSE))</f>
        <v/>
      </c>
      <c r="AH60" s="140" t="str">
        <f>IF(AH58="","",VLOOKUP(AH58,'【記載例】シフト記号表（勤務時間帯）'!$C$6:$U$35,19,FALSE))</f>
        <v/>
      </c>
      <c r="AI60" s="140" t="str">
        <f>IF(AI58="","",VLOOKUP(AI58,'【記載例】シフト記号表（勤務時間帯）'!$C$6:$U$35,19,FALSE))</f>
        <v/>
      </c>
      <c r="AJ60" s="140" t="str">
        <f>IF(AJ58="","",VLOOKUP(AJ58,'【記載例】シフト記号表（勤務時間帯）'!$C$6:$U$35,19,FALSE))</f>
        <v/>
      </c>
      <c r="AK60" s="140" t="str">
        <f>IF(AK58="","",VLOOKUP(AK58,'【記載例】シフト記号表（勤務時間帯）'!$C$6:$U$35,19,FALSE))</f>
        <v/>
      </c>
      <c r="AL60" s="140" t="str">
        <f>IF(AL58="","",VLOOKUP(AL58,'【記載例】シフト記号表（勤務時間帯）'!$C$6:$U$35,19,FALSE))</f>
        <v/>
      </c>
      <c r="AM60" s="141" t="str">
        <f>IF(AM58="","",VLOOKUP(AM58,'【記載例】シフト記号表（勤務時間帯）'!$C$6:$U$35,19,FALSE))</f>
        <v/>
      </c>
      <c r="AN60" s="139" t="str">
        <f>IF(AN58="","",VLOOKUP(AN58,'【記載例】シフト記号表（勤務時間帯）'!$C$6:$U$35,19,FALSE))</f>
        <v/>
      </c>
      <c r="AO60" s="140" t="str">
        <f>IF(AO58="","",VLOOKUP(AO58,'【記載例】シフト記号表（勤務時間帯）'!$C$6:$U$35,19,FALSE))</f>
        <v/>
      </c>
      <c r="AP60" s="140" t="str">
        <f>IF(AP58="","",VLOOKUP(AP58,'【記載例】シフト記号表（勤務時間帯）'!$C$6:$U$35,19,FALSE))</f>
        <v/>
      </c>
      <c r="AQ60" s="140" t="str">
        <f>IF(AQ58="","",VLOOKUP(AQ58,'【記載例】シフト記号表（勤務時間帯）'!$C$6:$U$35,19,FALSE))</f>
        <v/>
      </c>
      <c r="AR60" s="140" t="str">
        <f>IF(AR58="","",VLOOKUP(AR58,'【記載例】シフト記号表（勤務時間帯）'!$C$6:$U$35,19,FALSE))</f>
        <v/>
      </c>
      <c r="AS60" s="140" t="str">
        <f>IF(AS58="","",VLOOKUP(AS58,'【記載例】シフト記号表（勤務時間帯）'!$C$6:$U$35,19,FALSE))</f>
        <v/>
      </c>
      <c r="AT60" s="141" t="str">
        <f>IF(AT58="","",VLOOKUP(AT58,'【記載例】シフト記号表（勤務時間帯）'!$C$6:$U$35,19,FALSE))</f>
        <v/>
      </c>
      <c r="AU60" s="139" t="str">
        <f>IF(AU58="","",VLOOKUP(AU58,'【記載例】シフト記号表（勤務時間帯）'!$C$6:$U$35,19,FALSE))</f>
        <v/>
      </c>
      <c r="AV60" s="140" t="str">
        <f>IF(AV58="","",VLOOKUP(AV58,'【記載例】シフト記号表（勤務時間帯）'!$C$6:$U$35,19,FALSE))</f>
        <v/>
      </c>
      <c r="AW60" s="140" t="str">
        <f>IF(AW58="","",VLOOKUP(AW58,'【記載例】シフト記号表（勤務時間帯）'!$C$6:$U$35,19,FALSE))</f>
        <v/>
      </c>
      <c r="AX60" s="1182">
        <f>IF($BB$3="４週",SUM(S60:AT60),IF($BB$3="暦月",SUM(S60:AW60),""))</f>
        <v>0</v>
      </c>
      <c r="AY60" s="1183"/>
      <c r="AZ60" s="1184">
        <f>IF($BB$3="４週",AX60/4,IF($BB$3="暦月",【記載例】通所介護!AX60/(【記載例】通所介護!$BB$8/7),""))</f>
        <v>0</v>
      </c>
      <c r="BA60" s="1185"/>
      <c r="BB60" s="1169"/>
      <c r="BC60" s="1170"/>
      <c r="BD60" s="1170"/>
      <c r="BE60" s="1170"/>
      <c r="BF60" s="1171"/>
    </row>
    <row r="61" spans="2:58" s="23" customFormat="1" ht="6" customHeight="1" thickBot="1">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49999999999999" customHeight="1">
      <c r="B62" s="106"/>
      <c r="C62" s="107"/>
      <c r="D62" s="107"/>
      <c r="E62" s="107"/>
      <c r="F62" s="107"/>
      <c r="G62" s="1114" t="s">
        <v>193</v>
      </c>
      <c r="H62" s="1114"/>
      <c r="I62" s="1114"/>
      <c r="J62" s="1114"/>
      <c r="K62" s="1114"/>
      <c r="L62" s="1114"/>
      <c r="M62" s="1114"/>
      <c r="N62" s="1114"/>
      <c r="O62" s="1114"/>
      <c r="P62" s="1114"/>
      <c r="Q62" s="1114"/>
      <c r="R62" s="1115"/>
      <c r="S62" s="142">
        <f>IF(SUMIF($F$22:$F$60, "生活相談員", S22:S60)=0,"",SUMIF($F$22:$F$60,"生活相談員",S22:S60))</f>
        <v>7</v>
      </c>
      <c r="T62" s="143">
        <f t="shared" ref="T62:AW62" si="1">IF(SUMIF($F$22:$F$60, "生活相談員", T22:T60)=0,"",SUMIF($F$22:$F$60,"生活相談員",T22:T60))</f>
        <v>7</v>
      </c>
      <c r="U62" s="143">
        <f t="shared" si="1"/>
        <v>7</v>
      </c>
      <c r="V62" s="143">
        <f t="shared" si="1"/>
        <v>7</v>
      </c>
      <c r="W62" s="143">
        <f t="shared" si="1"/>
        <v>7</v>
      </c>
      <c r="X62" s="143">
        <f t="shared" si="1"/>
        <v>7</v>
      </c>
      <c r="Y62" s="144">
        <f t="shared" si="1"/>
        <v>7</v>
      </c>
      <c r="Z62" s="142">
        <f t="shared" si="1"/>
        <v>7</v>
      </c>
      <c r="AA62" s="143">
        <f t="shared" si="1"/>
        <v>7</v>
      </c>
      <c r="AB62" s="143">
        <f t="shared" si="1"/>
        <v>7</v>
      </c>
      <c r="AC62" s="143">
        <f t="shared" si="1"/>
        <v>7</v>
      </c>
      <c r="AD62" s="143">
        <f t="shared" si="1"/>
        <v>7</v>
      </c>
      <c r="AE62" s="143">
        <f t="shared" si="1"/>
        <v>7</v>
      </c>
      <c r="AF62" s="144">
        <f t="shared" si="1"/>
        <v>7</v>
      </c>
      <c r="AG62" s="142">
        <f t="shared" si="1"/>
        <v>7</v>
      </c>
      <c r="AH62" s="143">
        <f t="shared" si="1"/>
        <v>7</v>
      </c>
      <c r="AI62" s="143">
        <f t="shared" si="1"/>
        <v>7</v>
      </c>
      <c r="AJ62" s="143">
        <f t="shared" si="1"/>
        <v>7</v>
      </c>
      <c r="AK62" s="143">
        <f t="shared" si="1"/>
        <v>7</v>
      </c>
      <c r="AL62" s="143">
        <f t="shared" si="1"/>
        <v>7</v>
      </c>
      <c r="AM62" s="144">
        <f t="shared" si="1"/>
        <v>7</v>
      </c>
      <c r="AN62" s="142">
        <f t="shared" si="1"/>
        <v>7</v>
      </c>
      <c r="AO62" s="143">
        <f t="shared" si="1"/>
        <v>7</v>
      </c>
      <c r="AP62" s="143">
        <f t="shared" si="1"/>
        <v>7</v>
      </c>
      <c r="AQ62" s="143">
        <f t="shared" si="1"/>
        <v>7</v>
      </c>
      <c r="AR62" s="143">
        <f t="shared" si="1"/>
        <v>7</v>
      </c>
      <c r="AS62" s="143">
        <f t="shared" si="1"/>
        <v>7</v>
      </c>
      <c r="AT62" s="144">
        <f t="shared" si="1"/>
        <v>7</v>
      </c>
      <c r="AU62" s="142" t="str">
        <f t="shared" si="1"/>
        <v/>
      </c>
      <c r="AV62" s="143" t="str">
        <f t="shared" si="1"/>
        <v/>
      </c>
      <c r="AW62" s="144" t="str">
        <f t="shared" si="1"/>
        <v/>
      </c>
      <c r="AX62" s="1116">
        <f>IF(SUMIF($F$22:$F$60, "生活相談員", AX22:AY60)=0,"",SUMIF($F$22:$F$60,"生活相談員",AX22:AY60))</f>
        <v>196</v>
      </c>
      <c r="AY62" s="1117"/>
      <c r="AZ62" s="1137">
        <f>IF(AX62="","",IF($BB$3="４週",AX62/4,IF($BB$3="暦月",AX62/(【記載例】通所介護!$BB$8/7),"")))</f>
        <v>49</v>
      </c>
      <c r="BA62" s="1138"/>
      <c r="BB62" s="1334"/>
      <c r="BC62" s="1335"/>
      <c r="BD62" s="1335"/>
      <c r="BE62" s="1335"/>
      <c r="BF62" s="1336"/>
    </row>
    <row r="63" spans="2:58" ht="20.25" customHeight="1">
      <c r="B63" s="108"/>
      <c r="C63" s="109"/>
      <c r="D63" s="109"/>
      <c r="E63" s="109"/>
      <c r="F63" s="109"/>
      <c r="G63" s="1148" t="s">
        <v>194</v>
      </c>
      <c r="H63" s="1148"/>
      <c r="I63" s="1148"/>
      <c r="J63" s="1148"/>
      <c r="K63" s="1148"/>
      <c r="L63" s="1148"/>
      <c r="M63" s="1148"/>
      <c r="N63" s="1148"/>
      <c r="O63" s="1148"/>
      <c r="P63" s="1148"/>
      <c r="Q63" s="1148"/>
      <c r="R63" s="1149"/>
      <c r="S63" s="145">
        <f t="shared" ref="S63:AW63" si="2">IF(SUMIF($F$22:$F$60, "介護職員", S22:S60)=0,"",SUMIF($F$22:$F$60, "介護職員", S22:S60))</f>
        <v>14</v>
      </c>
      <c r="T63" s="146">
        <f t="shared" si="2"/>
        <v>14</v>
      </c>
      <c r="U63" s="146">
        <f t="shared" si="2"/>
        <v>14</v>
      </c>
      <c r="V63" s="146">
        <f t="shared" si="2"/>
        <v>14</v>
      </c>
      <c r="W63" s="146">
        <f t="shared" si="2"/>
        <v>14</v>
      </c>
      <c r="X63" s="146">
        <f t="shared" si="2"/>
        <v>14</v>
      </c>
      <c r="Y63" s="147">
        <f t="shared" si="2"/>
        <v>14</v>
      </c>
      <c r="Z63" s="145">
        <f t="shared" si="2"/>
        <v>14</v>
      </c>
      <c r="AA63" s="146">
        <f t="shared" si="2"/>
        <v>14</v>
      </c>
      <c r="AB63" s="146">
        <f t="shared" si="2"/>
        <v>14</v>
      </c>
      <c r="AC63" s="146">
        <f t="shared" si="2"/>
        <v>14</v>
      </c>
      <c r="AD63" s="146">
        <f t="shared" si="2"/>
        <v>14</v>
      </c>
      <c r="AE63" s="146">
        <f t="shared" si="2"/>
        <v>14</v>
      </c>
      <c r="AF63" s="147">
        <f t="shared" si="2"/>
        <v>14</v>
      </c>
      <c r="AG63" s="145">
        <f t="shared" si="2"/>
        <v>14</v>
      </c>
      <c r="AH63" s="146">
        <f t="shared" si="2"/>
        <v>14</v>
      </c>
      <c r="AI63" s="146">
        <f t="shared" si="2"/>
        <v>14</v>
      </c>
      <c r="AJ63" s="146">
        <f t="shared" si="2"/>
        <v>14</v>
      </c>
      <c r="AK63" s="146">
        <f t="shared" si="2"/>
        <v>14</v>
      </c>
      <c r="AL63" s="146">
        <f t="shared" si="2"/>
        <v>14</v>
      </c>
      <c r="AM63" s="147">
        <f t="shared" si="2"/>
        <v>14</v>
      </c>
      <c r="AN63" s="145">
        <f t="shared" si="2"/>
        <v>14</v>
      </c>
      <c r="AO63" s="146">
        <f t="shared" si="2"/>
        <v>14</v>
      </c>
      <c r="AP63" s="146">
        <f t="shared" si="2"/>
        <v>14</v>
      </c>
      <c r="AQ63" s="146">
        <f t="shared" si="2"/>
        <v>14</v>
      </c>
      <c r="AR63" s="146">
        <f t="shared" si="2"/>
        <v>14</v>
      </c>
      <c r="AS63" s="146">
        <f t="shared" si="2"/>
        <v>14</v>
      </c>
      <c r="AT63" s="147">
        <f t="shared" si="2"/>
        <v>14</v>
      </c>
      <c r="AU63" s="145" t="str">
        <f t="shared" si="2"/>
        <v/>
      </c>
      <c r="AV63" s="146" t="str">
        <f t="shared" si="2"/>
        <v/>
      </c>
      <c r="AW63" s="147" t="str">
        <f t="shared" si="2"/>
        <v/>
      </c>
      <c r="AX63" s="1150">
        <f>IF(SUMIF($F$22:$F$60, "介護職員", AX22:AX60)=0,"",SUMIF($F$22:$F$60, "介護職員", AX22:AX60))</f>
        <v>392</v>
      </c>
      <c r="AY63" s="1151"/>
      <c r="AZ63" s="1152">
        <f>IF(AX63="","",IF($BB$3="４週",AX63/4,IF($BB$3="暦月",AX63/(【記載例】通所介護!$BB$8/7),"")))</f>
        <v>98</v>
      </c>
      <c r="BA63" s="1153"/>
      <c r="BB63" s="1337"/>
      <c r="BC63" s="1338"/>
      <c r="BD63" s="1338"/>
      <c r="BE63" s="1338"/>
      <c r="BF63" s="1339"/>
    </row>
    <row r="64" spans="2:58" ht="20.25" customHeight="1">
      <c r="B64" s="108"/>
      <c r="C64" s="109"/>
      <c r="D64" s="109"/>
      <c r="E64" s="109"/>
      <c r="F64" s="109"/>
      <c r="G64" s="1148" t="s">
        <v>196</v>
      </c>
      <c r="H64" s="1148"/>
      <c r="I64" s="1148"/>
      <c r="J64" s="1148"/>
      <c r="K64" s="1148"/>
      <c r="L64" s="1148"/>
      <c r="M64" s="1148"/>
      <c r="N64" s="1148"/>
      <c r="O64" s="1148"/>
      <c r="P64" s="1148"/>
      <c r="Q64" s="1148"/>
      <c r="R64" s="1149"/>
      <c r="S64" s="148">
        <v>20</v>
      </c>
      <c r="T64" s="149">
        <v>20</v>
      </c>
      <c r="U64" s="149">
        <v>20</v>
      </c>
      <c r="V64" s="149">
        <v>20</v>
      </c>
      <c r="W64" s="149">
        <v>20</v>
      </c>
      <c r="X64" s="149">
        <v>20</v>
      </c>
      <c r="Y64" s="150">
        <v>20</v>
      </c>
      <c r="Z64" s="148">
        <v>20</v>
      </c>
      <c r="AA64" s="149">
        <v>20</v>
      </c>
      <c r="AB64" s="149">
        <v>20</v>
      </c>
      <c r="AC64" s="149">
        <v>20</v>
      </c>
      <c r="AD64" s="149">
        <v>20</v>
      </c>
      <c r="AE64" s="149">
        <v>20</v>
      </c>
      <c r="AF64" s="150">
        <v>20</v>
      </c>
      <c r="AG64" s="148">
        <v>20</v>
      </c>
      <c r="AH64" s="149">
        <v>20</v>
      </c>
      <c r="AI64" s="149">
        <v>20</v>
      </c>
      <c r="AJ64" s="149">
        <v>20</v>
      </c>
      <c r="AK64" s="149">
        <v>20</v>
      </c>
      <c r="AL64" s="149">
        <v>20</v>
      </c>
      <c r="AM64" s="150">
        <v>20</v>
      </c>
      <c r="AN64" s="148">
        <v>20</v>
      </c>
      <c r="AO64" s="149">
        <v>20</v>
      </c>
      <c r="AP64" s="149">
        <v>20</v>
      </c>
      <c r="AQ64" s="149">
        <v>20</v>
      </c>
      <c r="AR64" s="149">
        <v>20</v>
      </c>
      <c r="AS64" s="149">
        <v>20</v>
      </c>
      <c r="AT64" s="150">
        <v>20</v>
      </c>
      <c r="AU64" s="148"/>
      <c r="AV64" s="149"/>
      <c r="AW64" s="150"/>
      <c r="AX64" s="1343"/>
      <c r="AY64" s="1344"/>
      <c r="AZ64" s="1344"/>
      <c r="BA64" s="1345"/>
      <c r="BB64" s="1337"/>
      <c r="BC64" s="1338"/>
      <c r="BD64" s="1338"/>
      <c r="BE64" s="1338"/>
      <c r="BF64" s="1339"/>
    </row>
    <row r="65" spans="2:73" ht="20.25" customHeight="1">
      <c r="B65" s="108"/>
      <c r="C65" s="109"/>
      <c r="D65" s="109"/>
      <c r="E65" s="109"/>
      <c r="F65" s="109"/>
      <c r="G65" s="1148" t="s">
        <v>197</v>
      </c>
      <c r="H65" s="1148"/>
      <c r="I65" s="1148"/>
      <c r="J65" s="1148"/>
      <c r="K65" s="1148"/>
      <c r="L65" s="1148"/>
      <c r="M65" s="1148"/>
      <c r="N65" s="1148"/>
      <c r="O65" s="1148"/>
      <c r="P65" s="1148"/>
      <c r="Q65" s="1148"/>
      <c r="R65" s="1149"/>
      <c r="S65" s="148">
        <v>7</v>
      </c>
      <c r="T65" s="149">
        <v>7</v>
      </c>
      <c r="U65" s="149">
        <v>7</v>
      </c>
      <c r="V65" s="149">
        <v>7</v>
      </c>
      <c r="W65" s="149">
        <v>7</v>
      </c>
      <c r="X65" s="149">
        <v>7</v>
      </c>
      <c r="Y65" s="150">
        <v>7</v>
      </c>
      <c r="Z65" s="148">
        <v>7</v>
      </c>
      <c r="AA65" s="149">
        <v>7</v>
      </c>
      <c r="AB65" s="149">
        <v>7</v>
      </c>
      <c r="AC65" s="149">
        <v>7</v>
      </c>
      <c r="AD65" s="149">
        <v>7</v>
      </c>
      <c r="AE65" s="149">
        <v>7</v>
      </c>
      <c r="AF65" s="150">
        <v>7</v>
      </c>
      <c r="AG65" s="148">
        <v>7</v>
      </c>
      <c r="AH65" s="149">
        <v>7</v>
      </c>
      <c r="AI65" s="149">
        <v>7</v>
      </c>
      <c r="AJ65" s="149">
        <v>7</v>
      </c>
      <c r="AK65" s="149">
        <v>7</v>
      </c>
      <c r="AL65" s="149">
        <v>7</v>
      </c>
      <c r="AM65" s="150">
        <v>7</v>
      </c>
      <c r="AN65" s="148">
        <v>7</v>
      </c>
      <c r="AO65" s="149">
        <v>7</v>
      </c>
      <c r="AP65" s="149">
        <v>7</v>
      </c>
      <c r="AQ65" s="149">
        <v>7</v>
      </c>
      <c r="AR65" s="149">
        <v>7</v>
      </c>
      <c r="AS65" s="149">
        <v>7</v>
      </c>
      <c r="AT65" s="150">
        <v>7</v>
      </c>
      <c r="AU65" s="148"/>
      <c r="AV65" s="149"/>
      <c r="AW65" s="150"/>
      <c r="AX65" s="1346"/>
      <c r="AY65" s="1347"/>
      <c r="AZ65" s="1347"/>
      <c r="BA65" s="1348"/>
      <c r="BB65" s="1337"/>
      <c r="BC65" s="1338"/>
      <c r="BD65" s="1338"/>
      <c r="BE65" s="1338"/>
      <c r="BF65" s="1339"/>
    </row>
    <row r="66" spans="2:73" ht="20.25" customHeight="1" thickBot="1">
      <c r="B66" s="110"/>
      <c r="C66" s="111"/>
      <c r="D66" s="111"/>
      <c r="E66" s="111"/>
      <c r="F66" s="111"/>
      <c r="G66" s="1186" t="s">
        <v>198</v>
      </c>
      <c r="H66" s="1186"/>
      <c r="I66" s="1186"/>
      <c r="J66" s="1186"/>
      <c r="K66" s="1186"/>
      <c r="L66" s="1186"/>
      <c r="M66" s="1186"/>
      <c r="N66" s="1186"/>
      <c r="O66" s="1186"/>
      <c r="P66" s="1186"/>
      <c r="Q66" s="1186"/>
      <c r="R66" s="1187"/>
      <c r="S66" s="151">
        <f>IF(S65&lt;&gt;"",IF(S64&gt;15,((S64-15)/5+1)*S65,S65),"")</f>
        <v>14</v>
      </c>
      <c r="T66" s="152">
        <f t="shared" ref="T66:AW66" si="3">IF(T65&lt;&gt;"",IF(T64&gt;15,((T64-15)/5+1)*T65,T65),"")</f>
        <v>14</v>
      </c>
      <c r="U66" s="152">
        <f t="shared" si="3"/>
        <v>14</v>
      </c>
      <c r="V66" s="152">
        <f t="shared" si="3"/>
        <v>14</v>
      </c>
      <c r="W66" s="152">
        <f t="shared" si="3"/>
        <v>14</v>
      </c>
      <c r="X66" s="152">
        <f t="shared" si="3"/>
        <v>14</v>
      </c>
      <c r="Y66" s="153">
        <f t="shared" si="3"/>
        <v>14</v>
      </c>
      <c r="Z66" s="151">
        <f t="shared" si="3"/>
        <v>14</v>
      </c>
      <c r="AA66" s="152">
        <f t="shared" si="3"/>
        <v>14</v>
      </c>
      <c r="AB66" s="152">
        <f t="shared" si="3"/>
        <v>14</v>
      </c>
      <c r="AC66" s="152">
        <f t="shared" si="3"/>
        <v>14</v>
      </c>
      <c r="AD66" s="152">
        <f t="shared" si="3"/>
        <v>14</v>
      </c>
      <c r="AE66" s="152">
        <f t="shared" si="3"/>
        <v>14</v>
      </c>
      <c r="AF66" s="153">
        <f t="shared" si="3"/>
        <v>14</v>
      </c>
      <c r="AG66" s="151">
        <f t="shared" si="3"/>
        <v>14</v>
      </c>
      <c r="AH66" s="152">
        <f t="shared" si="3"/>
        <v>14</v>
      </c>
      <c r="AI66" s="152">
        <f t="shared" si="3"/>
        <v>14</v>
      </c>
      <c r="AJ66" s="152">
        <f t="shared" si="3"/>
        <v>14</v>
      </c>
      <c r="AK66" s="152">
        <f t="shared" si="3"/>
        <v>14</v>
      </c>
      <c r="AL66" s="152">
        <f t="shared" si="3"/>
        <v>14</v>
      </c>
      <c r="AM66" s="153">
        <f t="shared" si="3"/>
        <v>14</v>
      </c>
      <c r="AN66" s="151">
        <f t="shared" si="3"/>
        <v>14</v>
      </c>
      <c r="AO66" s="152">
        <f t="shared" si="3"/>
        <v>14</v>
      </c>
      <c r="AP66" s="152">
        <f t="shared" si="3"/>
        <v>14</v>
      </c>
      <c r="AQ66" s="152">
        <f t="shared" si="3"/>
        <v>14</v>
      </c>
      <c r="AR66" s="152">
        <f t="shared" si="3"/>
        <v>14</v>
      </c>
      <c r="AS66" s="152">
        <f t="shared" si="3"/>
        <v>14</v>
      </c>
      <c r="AT66" s="153">
        <f t="shared" si="3"/>
        <v>14</v>
      </c>
      <c r="AU66" s="145" t="str">
        <f t="shared" si="3"/>
        <v/>
      </c>
      <c r="AV66" s="146" t="str">
        <f t="shared" si="3"/>
        <v/>
      </c>
      <c r="AW66" s="147" t="str">
        <f t="shared" si="3"/>
        <v/>
      </c>
      <c r="AX66" s="1346"/>
      <c r="AY66" s="1347"/>
      <c r="AZ66" s="1347"/>
      <c r="BA66" s="1348"/>
      <c r="BB66" s="1337"/>
      <c r="BC66" s="1338"/>
      <c r="BD66" s="1338"/>
      <c r="BE66" s="1338"/>
      <c r="BF66" s="1339"/>
    </row>
    <row r="67" spans="2:73" ht="18.75" customHeight="1">
      <c r="B67" s="1188" t="s">
        <v>199</v>
      </c>
      <c r="C67" s="1189"/>
      <c r="D67" s="1189"/>
      <c r="E67" s="1189"/>
      <c r="F67" s="1189"/>
      <c r="G67" s="1189"/>
      <c r="H67" s="1189"/>
      <c r="I67" s="1189"/>
      <c r="J67" s="1189"/>
      <c r="K67" s="1190"/>
      <c r="L67" s="1194" t="s">
        <v>60</v>
      </c>
      <c r="M67" s="1194"/>
      <c r="N67" s="1194"/>
      <c r="O67" s="1194"/>
      <c r="P67" s="1194"/>
      <c r="Q67" s="1194"/>
      <c r="R67" s="1195"/>
      <c r="S67" s="154">
        <f>IF($L67="","",IF(COUNTIFS($F$22:$F$60,$L67,S$22:S$60,"&gt;0")=0,"",COUNTIFS($F$22:$F$60,$L67,S$22:S$60,"&gt;0")))</f>
        <v>1</v>
      </c>
      <c r="T67" s="155">
        <f t="shared" ref="T67:AW71" si="4">IF($L67="","",IF(COUNTIFS($F$22:$F$60,$L67,T$22:T$60,"&gt;0")=0,"",COUNTIFS($F$22:$F$60,$L67,T$22:T$60,"&gt;0")))</f>
        <v>1</v>
      </c>
      <c r="U67" s="155">
        <f t="shared" si="4"/>
        <v>1</v>
      </c>
      <c r="V67" s="155">
        <f t="shared" si="4"/>
        <v>1</v>
      </c>
      <c r="W67" s="155">
        <f t="shared" si="4"/>
        <v>1</v>
      </c>
      <c r="X67" s="155">
        <f t="shared" si="4"/>
        <v>1</v>
      </c>
      <c r="Y67" s="156">
        <f t="shared" si="4"/>
        <v>1</v>
      </c>
      <c r="Z67" s="157">
        <f t="shared" si="4"/>
        <v>1</v>
      </c>
      <c r="AA67" s="155">
        <f t="shared" si="4"/>
        <v>1</v>
      </c>
      <c r="AB67" s="155">
        <f t="shared" si="4"/>
        <v>1</v>
      </c>
      <c r="AC67" s="155">
        <f t="shared" si="4"/>
        <v>1</v>
      </c>
      <c r="AD67" s="155">
        <f t="shared" si="4"/>
        <v>1</v>
      </c>
      <c r="AE67" s="155">
        <f t="shared" si="4"/>
        <v>1</v>
      </c>
      <c r="AF67" s="156">
        <f t="shared" si="4"/>
        <v>1</v>
      </c>
      <c r="AG67" s="155">
        <f t="shared" si="4"/>
        <v>1</v>
      </c>
      <c r="AH67" s="155">
        <f t="shared" si="4"/>
        <v>1</v>
      </c>
      <c r="AI67" s="155">
        <f t="shared" si="4"/>
        <v>1</v>
      </c>
      <c r="AJ67" s="155">
        <f t="shared" si="4"/>
        <v>1</v>
      </c>
      <c r="AK67" s="155">
        <f t="shared" si="4"/>
        <v>1</v>
      </c>
      <c r="AL67" s="155">
        <f t="shared" si="4"/>
        <v>1</v>
      </c>
      <c r="AM67" s="156">
        <f t="shared" si="4"/>
        <v>1</v>
      </c>
      <c r="AN67" s="155">
        <f t="shared" si="4"/>
        <v>1</v>
      </c>
      <c r="AO67" s="155">
        <f t="shared" si="4"/>
        <v>1</v>
      </c>
      <c r="AP67" s="155">
        <f t="shared" si="4"/>
        <v>1</v>
      </c>
      <c r="AQ67" s="155">
        <f t="shared" si="4"/>
        <v>1</v>
      </c>
      <c r="AR67" s="155">
        <f t="shared" si="4"/>
        <v>1</v>
      </c>
      <c r="AS67" s="155">
        <f t="shared" si="4"/>
        <v>1</v>
      </c>
      <c r="AT67" s="156">
        <f t="shared" si="4"/>
        <v>1</v>
      </c>
      <c r="AU67" s="155" t="str">
        <f t="shared" si="4"/>
        <v/>
      </c>
      <c r="AV67" s="155" t="str">
        <f t="shared" si="4"/>
        <v/>
      </c>
      <c r="AW67" s="156" t="str">
        <f t="shared" si="4"/>
        <v/>
      </c>
      <c r="AX67" s="1346"/>
      <c r="AY67" s="1347"/>
      <c r="AZ67" s="1347"/>
      <c r="BA67" s="1348"/>
      <c r="BB67" s="1337"/>
      <c r="BC67" s="1338"/>
      <c r="BD67" s="1338"/>
      <c r="BE67" s="1338"/>
      <c r="BF67" s="1339"/>
    </row>
    <row r="68" spans="2:73" ht="18.75" customHeight="1">
      <c r="B68" s="1188"/>
      <c r="C68" s="1189"/>
      <c r="D68" s="1189"/>
      <c r="E68" s="1189"/>
      <c r="F68" s="1189"/>
      <c r="G68" s="1189"/>
      <c r="H68" s="1189"/>
      <c r="I68" s="1189"/>
      <c r="J68" s="1189"/>
      <c r="K68" s="1190"/>
      <c r="L68" s="1196" t="s">
        <v>5</v>
      </c>
      <c r="M68" s="1196"/>
      <c r="N68" s="1196"/>
      <c r="O68" s="1196"/>
      <c r="P68" s="1196"/>
      <c r="Q68" s="1196"/>
      <c r="R68" s="1197"/>
      <c r="S68" s="145">
        <f t="shared" ref="S68:AH71" si="5">IF($L68="","",IF(COUNTIFS($F$22:$F$60,$L68,S$22:S$60,"&gt;0")=0,"",COUNTIFS($F$22:$F$60,$L68,S$22:S$60,"&gt;0")))</f>
        <v>1</v>
      </c>
      <c r="T68" s="146">
        <f>IF($L68="","",IF(COUNTIFS($F$22:$F$60,$L68,T$22:T$60,"&gt;0")=0,"",COUNTIFS($F$22:$F$60,$L68,T$22:T$60,"&gt;0")))</f>
        <v>1</v>
      </c>
      <c r="U68" s="146">
        <f t="shared" si="5"/>
        <v>1</v>
      </c>
      <c r="V68" s="146">
        <f t="shared" si="5"/>
        <v>1</v>
      </c>
      <c r="W68" s="146">
        <f t="shared" si="5"/>
        <v>1</v>
      </c>
      <c r="X68" s="146">
        <f t="shared" si="5"/>
        <v>1</v>
      </c>
      <c r="Y68" s="147">
        <f t="shared" si="5"/>
        <v>1</v>
      </c>
      <c r="Z68" s="158">
        <f t="shared" si="5"/>
        <v>1</v>
      </c>
      <c r="AA68" s="146">
        <f t="shared" si="5"/>
        <v>1</v>
      </c>
      <c r="AB68" s="146">
        <f t="shared" si="5"/>
        <v>1</v>
      </c>
      <c r="AC68" s="146">
        <f t="shared" si="5"/>
        <v>1</v>
      </c>
      <c r="AD68" s="146">
        <f t="shared" si="5"/>
        <v>1</v>
      </c>
      <c r="AE68" s="146">
        <f t="shared" si="5"/>
        <v>1</v>
      </c>
      <c r="AF68" s="147">
        <f t="shared" si="5"/>
        <v>1</v>
      </c>
      <c r="AG68" s="146">
        <f t="shared" si="5"/>
        <v>1</v>
      </c>
      <c r="AH68" s="146">
        <f t="shared" si="5"/>
        <v>1</v>
      </c>
      <c r="AI68" s="146">
        <f t="shared" si="4"/>
        <v>1</v>
      </c>
      <c r="AJ68" s="146">
        <f t="shared" si="4"/>
        <v>1</v>
      </c>
      <c r="AK68" s="146">
        <f t="shared" si="4"/>
        <v>1</v>
      </c>
      <c r="AL68" s="146">
        <f t="shared" si="4"/>
        <v>1</v>
      </c>
      <c r="AM68" s="147">
        <f t="shared" si="4"/>
        <v>1</v>
      </c>
      <c r="AN68" s="146">
        <f t="shared" si="4"/>
        <v>1</v>
      </c>
      <c r="AO68" s="146">
        <f t="shared" si="4"/>
        <v>1</v>
      </c>
      <c r="AP68" s="146">
        <f t="shared" si="4"/>
        <v>1</v>
      </c>
      <c r="AQ68" s="146">
        <f t="shared" si="4"/>
        <v>1</v>
      </c>
      <c r="AR68" s="146">
        <f t="shared" si="4"/>
        <v>1</v>
      </c>
      <c r="AS68" s="146">
        <f t="shared" si="4"/>
        <v>1</v>
      </c>
      <c r="AT68" s="147">
        <f t="shared" si="4"/>
        <v>1</v>
      </c>
      <c r="AU68" s="146" t="str">
        <f t="shared" si="4"/>
        <v/>
      </c>
      <c r="AV68" s="146" t="str">
        <f t="shared" si="4"/>
        <v/>
      </c>
      <c r="AW68" s="147" t="str">
        <f t="shared" si="4"/>
        <v/>
      </c>
      <c r="AX68" s="1346"/>
      <c r="AY68" s="1347"/>
      <c r="AZ68" s="1347"/>
      <c r="BA68" s="1348"/>
      <c r="BB68" s="1337"/>
      <c r="BC68" s="1338"/>
      <c r="BD68" s="1338"/>
      <c r="BE68" s="1338"/>
      <c r="BF68" s="1339"/>
    </row>
    <row r="69" spans="2:73" ht="18.75" customHeight="1">
      <c r="B69" s="1188"/>
      <c r="C69" s="1189"/>
      <c r="D69" s="1189"/>
      <c r="E69" s="1189"/>
      <c r="F69" s="1189"/>
      <c r="G69" s="1189"/>
      <c r="H69" s="1189"/>
      <c r="I69" s="1189"/>
      <c r="J69" s="1189"/>
      <c r="K69" s="1190"/>
      <c r="L69" s="1196" t="s">
        <v>61</v>
      </c>
      <c r="M69" s="1196"/>
      <c r="N69" s="1196"/>
      <c r="O69" s="1196"/>
      <c r="P69" s="1196"/>
      <c r="Q69" s="1196"/>
      <c r="R69" s="1197"/>
      <c r="S69" s="145">
        <f t="shared" si="5"/>
        <v>2</v>
      </c>
      <c r="T69" s="146">
        <f t="shared" si="4"/>
        <v>2</v>
      </c>
      <c r="U69" s="146">
        <f t="shared" si="4"/>
        <v>2</v>
      </c>
      <c r="V69" s="146">
        <f t="shared" si="4"/>
        <v>2</v>
      </c>
      <c r="W69" s="146">
        <f t="shared" si="4"/>
        <v>2</v>
      </c>
      <c r="X69" s="146">
        <f>IF($L69="","",IF(COUNTIFS($F$22:$F$60,$L69,X$22:X$60,"&gt;0")=0,"",COUNTIFS($F$22:$F$60,$L69,X$22:X$60,"&gt;0")))</f>
        <v>2</v>
      </c>
      <c r="Y69" s="147">
        <f t="shared" si="4"/>
        <v>2</v>
      </c>
      <c r="Z69" s="158">
        <f t="shared" si="4"/>
        <v>2</v>
      </c>
      <c r="AA69" s="146">
        <f t="shared" si="4"/>
        <v>2</v>
      </c>
      <c r="AB69" s="146">
        <f t="shared" si="4"/>
        <v>2</v>
      </c>
      <c r="AC69" s="146">
        <f t="shared" si="4"/>
        <v>2</v>
      </c>
      <c r="AD69" s="146">
        <f t="shared" si="4"/>
        <v>2</v>
      </c>
      <c r="AE69" s="146">
        <f t="shared" si="4"/>
        <v>2</v>
      </c>
      <c r="AF69" s="147">
        <f t="shared" si="4"/>
        <v>2</v>
      </c>
      <c r="AG69" s="146">
        <f t="shared" si="4"/>
        <v>2</v>
      </c>
      <c r="AH69" s="146">
        <f t="shared" si="4"/>
        <v>2</v>
      </c>
      <c r="AI69" s="146">
        <f t="shared" si="4"/>
        <v>2</v>
      </c>
      <c r="AJ69" s="146">
        <f t="shared" si="4"/>
        <v>2</v>
      </c>
      <c r="AK69" s="146">
        <f t="shared" si="4"/>
        <v>2</v>
      </c>
      <c r="AL69" s="146">
        <f t="shared" si="4"/>
        <v>2</v>
      </c>
      <c r="AM69" s="147">
        <f t="shared" si="4"/>
        <v>2</v>
      </c>
      <c r="AN69" s="146">
        <f t="shared" si="4"/>
        <v>2</v>
      </c>
      <c r="AO69" s="146">
        <f t="shared" si="4"/>
        <v>2</v>
      </c>
      <c r="AP69" s="146">
        <f t="shared" si="4"/>
        <v>2</v>
      </c>
      <c r="AQ69" s="146">
        <f t="shared" si="4"/>
        <v>2</v>
      </c>
      <c r="AR69" s="146">
        <f t="shared" si="4"/>
        <v>2</v>
      </c>
      <c r="AS69" s="146">
        <f t="shared" si="4"/>
        <v>2</v>
      </c>
      <c r="AT69" s="147">
        <f t="shared" si="4"/>
        <v>2</v>
      </c>
      <c r="AU69" s="146" t="str">
        <f t="shared" si="4"/>
        <v/>
      </c>
      <c r="AV69" s="146" t="str">
        <f t="shared" si="4"/>
        <v/>
      </c>
      <c r="AW69" s="147" t="str">
        <f t="shared" si="4"/>
        <v/>
      </c>
      <c r="AX69" s="1346"/>
      <c r="AY69" s="1347"/>
      <c r="AZ69" s="1347"/>
      <c r="BA69" s="1348"/>
      <c r="BB69" s="1337"/>
      <c r="BC69" s="1338"/>
      <c r="BD69" s="1338"/>
      <c r="BE69" s="1338"/>
      <c r="BF69" s="1339"/>
    </row>
    <row r="70" spans="2:73" ht="18.75" customHeight="1">
      <c r="B70" s="1188"/>
      <c r="C70" s="1189"/>
      <c r="D70" s="1189"/>
      <c r="E70" s="1189"/>
      <c r="F70" s="1189"/>
      <c r="G70" s="1189"/>
      <c r="H70" s="1189"/>
      <c r="I70" s="1189"/>
      <c r="J70" s="1189"/>
      <c r="K70" s="1190"/>
      <c r="L70" s="1196" t="s">
        <v>62</v>
      </c>
      <c r="M70" s="1196"/>
      <c r="N70" s="1196"/>
      <c r="O70" s="1196"/>
      <c r="P70" s="1196"/>
      <c r="Q70" s="1196"/>
      <c r="R70" s="1197"/>
      <c r="S70" s="145">
        <f t="shared" si="5"/>
        <v>1</v>
      </c>
      <c r="T70" s="146">
        <f t="shared" si="4"/>
        <v>1</v>
      </c>
      <c r="U70" s="146">
        <f t="shared" si="4"/>
        <v>1</v>
      </c>
      <c r="V70" s="146">
        <f t="shared" si="4"/>
        <v>1</v>
      </c>
      <c r="W70" s="146">
        <f t="shared" si="4"/>
        <v>1</v>
      </c>
      <c r="X70" s="146">
        <f t="shared" si="4"/>
        <v>1</v>
      </c>
      <c r="Y70" s="147">
        <f t="shared" si="4"/>
        <v>1</v>
      </c>
      <c r="Z70" s="158">
        <f t="shared" si="4"/>
        <v>1</v>
      </c>
      <c r="AA70" s="146">
        <f t="shared" si="4"/>
        <v>1</v>
      </c>
      <c r="AB70" s="146">
        <f t="shared" si="4"/>
        <v>1</v>
      </c>
      <c r="AC70" s="146">
        <f t="shared" si="4"/>
        <v>1</v>
      </c>
      <c r="AD70" s="146">
        <f t="shared" si="4"/>
        <v>1</v>
      </c>
      <c r="AE70" s="146">
        <f t="shared" si="4"/>
        <v>1</v>
      </c>
      <c r="AF70" s="147">
        <f t="shared" si="4"/>
        <v>1</v>
      </c>
      <c r="AG70" s="146">
        <f t="shared" si="4"/>
        <v>1</v>
      </c>
      <c r="AH70" s="146">
        <f t="shared" si="4"/>
        <v>1</v>
      </c>
      <c r="AI70" s="146">
        <f t="shared" si="4"/>
        <v>1</v>
      </c>
      <c r="AJ70" s="146">
        <f t="shared" si="4"/>
        <v>1</v>
      </c>
      <c r="AK70" s="146">
        <f t="shared" si="4"/>
        <v>1</v>
      </c>
      <c r="AL70" s="146">
        <f t="shared" si="4"/>
        <v>1</v>
      </c>
      <c r="AM70" s="147">
        <f t="shared" si="4"/>
        <v>1</v>
      </c>
      <c r="AN70" s="146">
        <f t="shared" si="4"/>
        <v>1</v>
      </c>
      <c r="AO70" s="146">
        <f t="shared" si="4"/>
        <v>1</v>
      </c>
      <c r="AP70" s="146">
        <f t="shared" si="4"/>
        <v>1</v>
      </c>
      <c r="AQ70" s="146">
        <f t="shared" si="4"/>
        <v>1</v>
      </c>
      <c r="AR70" s="146">
        <f t="shared" si="4"/>
        <v>1</v>
      </c>
      <c r="AS70" s="146">
        <f t="shared" si="4"/>
        <v>1</v>
      </c>
      <c r="AT70" s="147">
        <f t="shared" si="4"/>
        <v>1</v>
      </c>
      <c r="AU70" s="146" t="str">
        <f t="shared" si="4"/>
        <v/>
      </c>
      <c r="AV70" s="146" t="str">
        <f t="shared" si="4"/>
        <v/>
      </c>
      <c r="AW70" s="147" t="str">
        <f t="shared" si="4"/>
        <v/>
      </c>
      <c r="AX70" s="1346"/>
      <c r="AY70" s="1347"/>
      <c r="AZ70" s="1347"/>
      <c r="BA70" s="1348"/>
      <c r="BB70" s="1337"/>
      <c r="BC70" s="1338"/>
      <c r="BD70" s="1338"/>
      <c r="BE70" s="1338"/>
      <c r="BF70" s="1339"/>
    </row>
    <row r="71" spans="2:73" ht="18.75" customHeight="1" thickBot="1">
      <c r="B71" s="1191"/>
      <c r="C71" s="1192"/>
      <c r="D71" s="1192"/>
      <c r="E71" s="1192"/>
      <c r="F71" s="1192"/>
      <c r="G71" s="1192"/>
      <c r="H71" s="1192"/>
      <c r="I71" s="1192"/>
      <c r="J71" s="1192"/>
      <c r="K71" s="1193"/>
      <c r="L71" s="1198"/>
      <c r="M71" s="1198"/>
      <c r="N71" s="1198"/>
      <c r="O71" s="1198"/>
      <c r="P71" s="1198"/>
      <c r="Q71" s="1198"/>
      <c r="R71" s="1199"/>
      <c r="S71" s="159" t="str">
        <f t="shared" si="5"/>
        <v/>
      </c>
      <c r="T71" s="160" t="str">
        <f t="shared" si="4"/>
        <v/>
      </c>
      <c r="U71" s="160" t="str">
        <f t="shared" si="4"/>
        <v/>
      </c>
      <c r="V71" s="160" t="str">
        <f t="shared" si="4"/>
        <v/>
      </c>
      <c r="W71" s="160" t="str">
        <f t="shared" si="4"/>
        <v/>
      </c>
      <c r="X71" s="160" t="str">
        <f t="shared" si="4"/>
        <v/>
      </c>
      <c r="Y71" s="161" t="str">
        <f t="shared" si="4"/>
        <v/>
      </c>
      <c r="Z71" s="162" t="str">
        <f t="shared" si="4"/>
        <v/>
      </c>
      <c r="AA71" s="160" t="str">
        <f t="shared" si="4"/>
        <v/>
      </c>
      <c r="AB71" s="160" t="str">
        <f t="shared" si="4"/>
        <v/>
      </c>
      <c r="AC71" s="160" t="str">
        <f t="shared" si="4"/>
        <v/>
      </c>
      <c r="AD71" s="160" t="str">
        <f t="shared" si="4"/>
        <v/>
      </c>
      <c r="AE71" s="160" t="str">
        <f t="shared" si="4"/>
        <v/>
      </c>
      <c r="AF71" s="161" t="str">
        <f t="shared" si="4"/>
        <v/>
      </c>
      <c r="AG71" s="160" t="str">
        <f t="shared" si="4"/>
        <v/>
      </c>
      <c r="AH71" s="160" t="str">
        <f t="shared" si="4"/>
        <v/>
      </c>
      <c r="AI71" s="160" t="str">
        <f t="shared" si="4"/>
        <v/>
      </c>
      <c r="AJ71" s="160" t="str">
        <f t="shared" si="4"/>
        <v/>
      </c>
      <c r="AK71" s="160" t="str">
        <f t="shared" si="4"/>
        <v/>
      </c>
      <c r="AL71" s="160" t="str">
        <f t="shared" si="4"/>
        <v/>
      </c>
      <c r="AM71" s="161" t="str">
        <f t="shared" si="4"/>
        <v/>
      </c>
      <c r="AN71" s="160" t="str">
        <f t="shared" si="4"/>
        <v/>
      </c>
      <c r="AO71" s="160" t="str">
        <f t="shared" si="4"/>
        <v/>
      </c>
      <c r="AP71" s="160" t="str">
        <f t="shared" si="4"/>
        <v/>
      </c>
      <c r="AQ71" s="160" t="str">
        <f t="shared" si="4"/>
        <v/>
      </c>
      <c r="AR71" s="160" t="str">
        <f t="shared" si="4"/>
        <v/>
      </c>
      <c r="AS71" s="160" t="str">
        <f t="shared" si="4"/>
        <v/>
      </c>
      <c r="AT71" s="161" t="str">
        <f t="shared" si="4"/>
        <v/>
      </c>
      <c r="AU71" s="160" t="str">
        <f t="shared" si="4"/>
        <v/>
      </c>
      <c r="AV71" s="160" t="str">
        <f t="shared" si="4"/>
        <v/>
      </c>
      <c r="AW71" s="161" t="str">
        <f t="shared" si="4"/>
        <v/>
      </c>
      <c r="AX71" s="1349"/>
      <c r="AY71" s="1350"/>
      <c r="AZ71" s="1350"/>
      <c r="BA71" s="1351"/>
      <c r="BB71" s="1340"/>
      <c r="BC71" s="1341"/>
      <c r="BD71" s="1341"/>
      <c r="BE71" s="1341"/>
      <c r="BF71" s="1342"/>
    </row>
    <row r="72" spans="2:73" ht="13.5" customHeight="1">
      <c r="C72" s="18"/>
      <c r="D72" s="18"/>
      <c r="E72" s="18"/>
      <c r="F72" s="18"/>
      <c r="G72" s="26"/>
      <c r="H72" s="27"/>
      <c r="AF72" s="9"/>
    </row>
    <row r="73" spans="2:73" ht="11.5" customHeight="1">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c r="BN74" s="2"/>
      <c r="BO74" s="1"/>
      <c r="BP74" s="2"/>
      <c r="BQ74" s="2"/>
      <c r="BR74" s="2"/>
      <c r="BS74" s="3"/>
      <c r="BT74" s="4"/>
      <c r="BU74" s="4"/>
    </row>
    <row r="75" spans="2:73" ht="20.25" customHeight="1">
      <c r="C75" s="15"/>
      <c r="D75" s="15"/>
      <c r="E75" s="15"/>
      <c r="F75" s="15"/>
      <c r="G75" s="15"/>
      <c r="H75" s="9"/>
      <c r="I75" s="9"/>
    </row>
    <row r="76" spans="2:73" ht="20.25" customHeight="1">
      <c r="C76" s="15"/>
      <c r="D76" s="15"/>
      <c r="E76" s="15"/>
      <c r="F76" s="15"/>
      <c r="G76" s="15"/>
      <c r="H76" s="9"/>
      <c r="I76" s="9"/>
    </row>
    <row r="77" spans="2:73" ht="20.25" customHeight="1">
      <c r="C77" s="9"/>
      <c r="D77" s="9"/>
      <c r="E77" s="9"/>
      <c r="F77" s="9"/>
      <c r="G77" s="9"/>
    </row>
    <row r="78" spans="2:73" ht="20.25" customHeight="1">
      <c r="C78" s="9"/>
      <c r="D78" s="9"/>
      <c r="E78" s="9"/>
      <c r="F78" s="9"/>
      <c r="G78" s="9"/>
    </row>
    <row r="79" spans="2:73" ht="20.25" customHeight="1">
      <c r="C79" s="9"/>
      <c r="D79" s="9"/>
      <c r="E79" s="9"/>
      <c r="F79" s="9"/>
      <c r="G79" s="9"/>
    </row>
    <row r="80" spans="2:73" ht="20.25" customHeight="1">
      <c r="C80" s="9"/>
      <c r="D80" s="9"/>
      <c r="E80" s="9"/>
      <c r="F80" s="9"/>
      <c r="G80" s="9"/>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600-000000000000}">
      <formula1>#REF!</formula1>
    </dataValidation>
    <dataValidation type="list" allowBlank="1" showInputMessage="1" showErrorMessage="1" sqref="BB3:BE3" xr:uid="{00000000-0002-0000-0600-000001000000}">
      <formula1>"４週,暦月"</formula1>
    </dataValidation>
    <dataValidation type="list" errorStyle="warning" allowBlank="1" showInputMessage="1" error="リストにない場合のみ、入力してください。" sqref="H22:K60" xr:uid="{00000000-0002-0000-0600-000002000000}">
      <formula1>INDIRECT(C22)</formula1>
    </dataValidation>
    <dataValidation type="list" allowBlank="1" showInputMessage="1" sqref="S58:AW58 S22:AW22 S25:AW25 S28:AW28 S31:AW31 S34:AW34 S37:AW37 S40:AW40 S43:AW43 S46:AW46 S49:AW49 S52:AW52 S55:AW55" xr:uid="{00000000-0002-0000-0600-000003000000}">
      <formula1>【記載例】シフト記号</formula1>
    </dataValidation>
    <dataValidation type="list" allowBlank="1" showInputMessage="1" showErrorMessage="1" sqref="BB4:BE4" xr:uid="{00000000-0002-0000-0600-000004000000}">
      <formula1>"予定,実績,予定・実績"</formula1>
    </dataValidation>
    <dataValidation type="list" allowBlank="1" showInputMessage="1" sqref="C22:E60" xr:uid="{00000000-0002-0000-0600-000005000000}">
      <formula1>職種</formula1>
    </dataValidation>
    <dataValidation type="list" allowBlank="1" showInputMessage="1" sqref="G22:G60" xr:uid="{00000000-0002-0000-0600-000006000000}">
      <formula1>"A, B, C, D"</formula1>
    </dataValidation>
    <dataValidation type="decimal" allowBlank="1" showInputMessage="1" showErrorMessage="1" error="入力可能範囲　32～40" sqref="AX6" xr:uid="{00000000-0002-0000-06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600-000008000000}">
          <x14:formula1>
            <xm:f>プルダウン・リスト!$C$4:$C$8</xm:f>
          </x14:formula1>
          <xm:sqref>AP1:BE1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1:BS74"/>
  <sheetViews>
    <sheetView workbookViewId="0">
      <selection activeCell="H7" sqref="H7"/>
    </sheetView>
  </sheetViews>
  <sheetFormatPr defaultColWidth="9" defaultRowHeight="18"/>
  <cols>
    <col min="1" max="1" width="1.83203125" style="21" customWidth="1"/>
    <col min="2" max="3" width="9" style="21"/>
    <col min="4" max="4" width="45.58203125" style="21" customWidth="1"/>
    <col min="5" max="16384" width="9" style="21"/>
  </cols>
  <sheetData>
    <row r="1" spans="2:11">
      <c r="B1" s="21" t="s">
        <v>109</v>
      </c>
      <c r="D1" s="44"/>
      <c r="E1" s="44"/>
      <c r="F1" s="44"/>
    </row>
    <row r="2" spans="2:11" s="23" customFormat="1" ht="20.25" customHeight="1">
      <c r="B2" s="46" t="s">
        <v>110</v>
      </c>
      <c r="C2" s="46"/>
      <c r="D2" s="44"/>
      <c r="E2" s="44"/>
      <c r="F2" s="44"/>
    </row>
    <row r="3" spans="2:11" s="23" customFormat="1" ht="20.25" customHeight="1">
      <c r="B3" s="46"/>
      <c r="C3" s="46"/>
      <c r="D3" s="44"/>
      <c r="E3" s="44"/>
      <c r="F3" s="44"/>
    </row>
    <row r="4" spans="2:11" s="23" customFormat="1" ht="20.25" customHeight="1">
      <c r="B4" s="57"/>
      <c r="C4" s="44" t="s">
        <v>148</v>
      </c>
      <c r="D4" s="44"/>
      <c r="F4" s="1353" t="s">
        <v>149</v>
      </c>
      <c r="G4" s="1353"/>
      <c r="H4" s="1353"/>
      <c r="I4" s="1353"/>
      <c r="J4" s="1353"/>
      <c r="K4" s="1353"/>
    </row>
    <row r="5" spans="2:11" s="23" customFormat="1" ht="20.25" customHeight="1">
      <c r="B5" s="58"/>
      <c r="C5" s="44" t="s">
        <v>150</v>
      </c>
      <c r="D5" s="44"/>
      <c r="F5" s="1353"/>
      <c r="G5" s="1353"/>
      <c r="H5" s="1353"/>
      <c r="I5" s="1353"/>
      <c r="J5" s="1353"/>
      <c r="K5" s="1353"/>
    </row>
    <row r="6" spans="2:11" s="23" customFormat="1" ht="20.25" customHeight="1">
      <c r="B6" s="45" t="s">
        <v>145</v>
      </c>
      <c r="C6" s="44"/>
      <c r="D6" s="44"/>
      <c r="E6" s="55"/>
      <c r="F6" s="44"/>
    </row>
    <row r="7" spans="2:11" s="23" customFormat="1" ht="20.25" customHeight="1">
      <c r="B7" s="46"/>
      <c r="C7" s="46"/>
      <c r="D7" s="44"/>
      <c r="E7" s="55"/>
      <c r="F7" s="44"/>
    </row>
    <row r="8" spans="2:11" s="23" customFormat="1" ht="20.25" customHeight="1">
      <c r="B8" s="44" t="s">
        <v>111</v>
      </c>
      <c r="C8" s="46"/>
      <c r="D8" s="44"/>
      <c r="E8" s="55"/>
      <c r="F8" s="44"/>
    </row>
    <row r="9" spans="2:11" s="23" customFormat="1" ht="20.25" customHeight="1">
      <c r="B9" s="46"/>
      <c r="C9" s="46"/>
      <c r="D9" s="44"/>
      <c r="E9" s="44"/>
      <c r="F9" s="44"/>
    </row>
    <row r="10" spans="2:11" s="23" customFormat="1" ht="20.25" customHeight="1">
      <c r="B10" s="44" t="s">
        <v>175</v>
      </c>
      <c r="C10" s="46"/>
      <c r="D10" s="44"/>
      <c r="E10" s="44"/>
      <c r="F10" s="44"/>
    </row>
    <row r="11" spans="2:11" s="23" customFormat="1" ht="20.25" customHeight="1">
      <c r="B11" s="44"/>
      <c r="C11" s="46"/>
      <c r="D11" s="44"/>
      <c r="E11" s="44"/>
      <c r="F11" s="44"/>
    </row>
    <row r="12" spans="2:11" s="23" customFormat="1" ht="20.25" customHeight="1">
      <c r="B12" s="44" t="s">
        <v>179</v>
      </c>
      <c r="C12" s="46"/>
      <c r="D12" s="44"/>
    </row>
    <row r="13" spans="2:11" s="23" customFormat="1" ht="20.25" customHeight="1">
      <c r="B13" s="44"/>
      <c r="C13" s="46"/>
      <c r="D13" s="44"/>
    </row>
    <row r="14" spans="2:11" s="23" customFormat="1" ht="20.25" customHeight="1">
      <c r="B14" s="44" t="s">
        <v>200</v>
      </c>
      <c r="C14" s="46"/>
      <c r="D14" s="44"/>
    </row>
    <row r="15" spans="2:11" s="23" customFormat="1" ht="20.25" customHeight="1">
      <c r="B15" s="44"/>
      <c r="C15" s="46"/>
      <c r="D15" s="44"/>
    </row>
    <row r="16" spans="2:11" s="23" customFormat="1" ht="20.25" customHeight="1">
      <c r="B16" s="44" t="s">
        <v>201</v>
      </c>
      <c r="C16" s="46"/>
      <c r="D16" s="44"/>
    </row>
    <row r="17" spans="2:25" s="23" customFormat="1" ht="20.25" customHeight="1">
      <c r="B17" s="46"/>
      <c r="C17" s="46"/>
      <c r="D17" s="44"/>
    </row>
    <row r="18" spans="2:25" s="23" customFormat="1" ht="20.25" customHeight="1">
      <c r="B18" s="44" t="s">
        <v>202</v>
      </c>
      <c r="C18" s="46"/>
      <c r="D18" s="44"/>
    </row>
    <row r="19" spans="2:25" s="23" customFormat="1" ht="20.25" customHeight="1">
      <c r="B19" s="46"/>
      <c r="C19" s="46"/>
      <c r="D19" s="44"/>
    </row>
    <row r="20" spans="2:25" s="23" customFormat="1" ht="17.25" customHeight="1">
      <c r="B20" s="44" t="s">
        <v>203</v>
      </c>
      <c r="C20" s="44"/>
      <c r="D20" s="44"/>
    </row>
    <row r="21" spans="2:25" s="23" customFormat="1" ht="17.25" customHeight="1">
      <c r="B21" s="44" t="s">
        <v>112</v>
      </c>
      <c r="C21" s="44"/>
      <c r="D21" s="44"/>
    </row>
    <row r="22" spans="2:25" s="23" customFormat="1" ht="17.25" customHeight="1">
      <c r="B22" s="44"/>
      <c r="C22" s="44"/>
      <c r="D22" s="44"/>
    </row>
    <row r="23" spans="2:25" s="23" customFormat="1" ht="17.25" customHeight="1">
      <c r="B23" s="44"/>
      <c r="C23" s="24" t="s">
        <v>98</v>
      </c>
      <c r="D23" s="24" t="s">
        <v>3</v>
      </c>
    </row>
    <row r="24" spans="2:25" s="23" customFormat="1" ht="17.25" customHeight="1">
      <c r="B24" s="44"/>
      <c r="C24" s="24">
        <v>1</v>
      </c>
      <c r="D24" s="47" t="s">
        <v>4</v>
      </c>
    </row>
    <row r="25" spans="2:25" s="23" customFormat="1" ht="17.25" customHeight="1">
      <c r="B25" s="44"/>
      <c r="C25" s="24">
        <v>2</v>
      </c>
      <c r="D25" s="47" t="s">
        <v>60</v>
      </c>
    </row>
    <row r="26" spans="2:25" s="23" customFormat="1" ht="17.25" customHeight="1">
      <c r="B26" s="44"/>
      <c r="C26" s="24">
        <v>3</v>
      </c>
      <c r="D26" s="47" t="s">
        <v>5</v>
      </c>
    </row>
    <row r="27" spans="2:25" s="23" customFormat="1" ht="17.25" customHeight="1">
      <c r="B27" s="44"/>
      <c r="C27" s="24">
        <v>4</v>
      </c>
      <c r="D27" s="47" t="s">
        <v>113</v>
      </c>
    </row>
    <row r="28" spans="2:25" s="23" customFormat="1" ht="17.25" customHeight="1">
      <c r="B28" s="44"/>
      <c r="C28" s="24">
        <v>5</v>
      </c>
      <c r="D28" s="47" t="s">
        <v>114</v>
      </c>
    </row>
    <row r="29" spans="2:25" s="23" customFormat="1" ht="17.25" customHeight="1">
      <c r="B29" s="44"/>
      <c r="C29" s="55"/>
      <c r="D29" s="44"/>
    </row>
    <row r="30" spans="2:25" s="23" customFormat="1" ht="17.25" customHeight="1">
      <c r="B30" s="44" t="s">
        <v>204</v>
      </c>
      <c r="C30" s="44"/>
      <c r="D30" s="44"/>
    </row>
    <row r="31" spans="2:25" s="23" customFormat="1" ht="17.25" customHeight="1">
      <c r="B31" s="44" t="s">
        <v>115</v>
      </c>
      <c r="C31" s="44"/>
      <c r="D31" s="44"/>
    </row>
    <row r="32" spans="2:25" s="23" customFormat="1" ht="17.25" customHeight="1">
      <c r="B32" s="44"/>
      <c r="C32" s="44"/>
      <c r="D32" s="44"/>
      <c r="G32" s="22"/>
      <c r="H32" s="22"/>
      <c r="J32" s="22"/>
      <c r="K32" s="22"/>
      <c r="L32" s="22"/>
      <c r="M32" s="22"/>
      <c r="N32" s="22"/>
      <c r="O32" s="22"/>
      <c r="R32" s="22"/>
      <c r="S32" s="22"/>
      <c r="T32" s="22"/>
      <c r="W32" s="22"/>
      <c r="X32" s="22"/>
      <c r="Y32" s="22"/>
    </row>
    <row r="33" spans="2:51" s="23" customFormat="1" ht="17.25" customHeight="1">
      <c r="B33" s="44"/>
      <c r="C33" s="24" t="s">
        <v>7</v>
      </c>
      <c r="D33" s="24" t="s">
        <v>8</v>
      </c>
      <c r="G33" s="22"/>
      <c r="H33" s="22"/>
      <c r="J33" s="22"/>
      <c r="K33" s="22"/>
      <c r="L33" s="22"/>
      <c r="M33" s="22"/>
      <c r="N33" s="22"/>
      <c r="O33" s="22"/>
      <c r="R33" s="22"/>
      <c r="S33" s="22"/>
      <c r="T33" s="22"/>
      <c r="W33" s="22"/>
      <c r="X33" s="22"/>
      <c r="Y33" s="22"/>
    </row>
    <row r="34" spans="2:51" s="23" customFormat="1" ht="17.25" customHeight="1">
      <c r="B34" s="44"/>
      <c r="C34" s="24" t="s">
        <v>9</v>
      </c>
      <c r="D34" s="47" t="s">
        <v>116</v>
      </c>
      <c r="G34" s="22"/>
      <c r="H34" s="22"/>
      <c r="J34" s="22"/>
      <c r="K34" s="22"/>
      <c r="L34" s="22"/>
      <c r="M34" s="22"/>
      <c r="N34" s="22"/>
      <c r="O34" s="22"/>
      <c r="R34" s="22"/>
      <c r="S34" s="22"/>
      <c r="T34" s="22"/>
      <c r="W34" s="22"/>
      <c r="X34" s="22"/>
      <c r="Y34" s="22"/>
    </row>
    <row r="35" spans="2:51" s="23" customFormat="1" ht="17.25" customHeight="1">
      <c r="B35" s="44"/>
      <c r="C35" s="24" t="s">
        <v>10</v>
      </c>
      <c r="D35" s="47" t="s">
        <v>117</v>
      </c>
      <c r="G35" s="22"/>
      <c r="H35" s="22"/>
      <c r="J35" s="22"/>
      <c r="K35" s="22"/>
      <c r="L35" s="22"/>
      <c r="M35" s="22"/>
      <c r="N35" s="22"/>
      <c r="O35" s="22"/>
      <c r="R35" s="22"/>
      <c r="S35" s="22"/>
      <c r="T35" s="22"/>
      <c r="W35" s="22"/>
      <c r="X35" s="22"/>
      <c r="Y35" s="22"/>
    </row>
    <row r="36" spans="2:51" s="23" customFormat="1" ht="17.25" customHeight="1">
      <c r="B36" s="44"/>
      <c r="C36" s="24" t="s">
        <v>11</v>
      </c>
      <c r="D36" s="47" t="s">
        <v>118</v>
      </c>
      <c r="G36" s="22"/>
      <c r="H36" s="22"/>
      <c r="J36" s="22"/>
      <c r="K36" s="22"/>
      <c r="L36" s="22"/>
      <c r="M36" s="22"/>
      <c r="N36" s="22"/>
      <c r="O36" s="22"/>
      <c r="R36" s="22"/>
      <c r="S36" s="22"/>
      <c r="T36" s="22"/>
      <c r="W36" s="22"/>
      <c r="X36" s="22"/>
      <c r="Y36" s="22"/>
    </row>
    <row r="37" spans="2:51" s="23" customFormat="1" ht="17.25" customHeight="1">
      <c r="B37" s="44"/>
      <c r="C37" s="24" t="s">
        <v>12</v>
      </c>
      <c r="D37" s="47" t="s">
        <v>146</v>
      </c>
      <c r="G37" s="22"/>
      <c r="H37" s="22"/>
      <c r="J37" s="22"/>
      <c r="K37" s="22"/>
      <c r="L37" s="22"/>
      <c r="M37" s="22"/>
      <c r="N37" s="22"/>
      <c r="O37" s="22"/>
      <c r="R37" s="22"/>
      <c r="S37" s="22"/>
      <c r="T37" s="22"/>
      <c r="W37" s="22"/>
      <c r="X37" s="22"/>
      <c r="Y37" s="22"/>
    </row>
    <row r="38" spans="2:51" s="23" customFormat="1" ht="17.25" customHeight="1">
      <c r="B38" s="44"/>
      <c r="C38" s="44"/>
      <c r="D38" s="44"/>
      <c r="G38" s="22"/>
      <c r="H38" s="22"/>
      <c r="J38" s="22"/>
      <c r="K38" s="22"/>
      <c r="L38" s="22"/>
      <c r="M38" s="22"/>
      <c r="N38" s="22"/>
      <c r="O38" s="22"/>
      <c r="R38" s="22"/>
      <c r="S38" s="22"/>
      <c r="T38" s="22"/>
      <c r="W38" s="22"/>
      <c r="X38" s="22"/>
      <c r="Y38" s="22"/>
    </row>
    <row r="39" spans="2:51" s="23" customFormat="1" ht="17.25" customHeight="1">
      <c r="B39" s="44"/>
      <c r="C39" s="48" t="s">
        <v>13</v>
      </c>
      <c r="D39" s="44"/>
      <c r="G39" s="22"/>
      <c r="H39" s="22"/>
      <c r="J39" s="22"/>
      <c r="K39" s="22"/>
      <c r="L39" s="22"/>
      <c r="M39" s="22"/>
      <c r="N39" s="22"/>
      <c r="O39" s="22"/>
      <c r="R39" s="22"/>
      <c r="S39" s="22"/>
      <c r="T39" s="22"/>
      <c r="W39" s="22"/>
      <c r="X39" s="22"/>
      <c r="Y39" s="22"/>
    </row>
    <row r="40" spans="2:51" s="23" customFormat="1" ht="17.25" customHeight="1">
      <c r="C40" s="44" t="s">
        <v>119</v>
      </c>
      <c r="F40" s="48"/>
      <c r="G40" s="22"/>
      <c r="H40" s="22"/>
      <c r="J40" s="22"/>
      <c r="K40" s="22"/>
      <c r="L40" s="22"/>
      <c r="M40" s="22"/>
      <c r="N40" s="22"/>
      <c r="O40" s="22"/>
      <c r="R40" s="22"/>
      <c r="S40" s="22"/>
      <c r="T40" s="22"/>
      <c r="W40" s="22"/>
      <c r="X40" s="22"/>
      <c r="Y40" s="22"/>
    </row>
    <row r="41" spans="2:51" s="23" customFormat="1" ht="17.25" customHeight="1">
      <c r="C41" s="44" t="s">
        <v>147</v>
      </c>
      <c r="F41" s="44"/>
      <c r="G41" s="22"/>
      <c r="H41" s="22"/>
      <c r="J41" s="22"/>
      <c r="K41" s="22"/>
      <c r="L41" s="22"/>
      <c r="M41" s="22"/>
      <c r="N41" s="22"/>
      <c r="O41" s="22"/>
      <c r="R41" s="22"/>
      <c r="S41" s="22"/>
      <c r="T41" s="22"/>
      <c r="W41" s="22"/>
      <c r="X41" s="22"/>
      <c r="Y41" s="22"/>
    </row>
    <row r="42" spans="2:51" s="23" customFormat="1" ht="17.25" customHeight="1">
      <c r="B42" s="44"/>
      <c r="C42" s="44"/>
      <c r="D42" s="44"/>
      <c r="E42" s="48"/>
      <c r="F42" s="22"/>
      <c r="G42" s="22"/>
      <c r="H42" s="22"/>
      <c r="J42" s="22"/>
      <c r="K42" s="22"/>
      <c r="L42" s="22"/>
      <c r="M42" s="22"/>
      <c r="N42" s="22"/>
      <c r="O42" s="22"/>
      <c r="R42" s="22"/>
      <c r="S42" s="22"/>
      <c r="T42" s="22"/>
      <c r="W42" s="22"/>
      <c r="X42" s="22"/>
      <c r="Y42" s="22"/>
    </row>
    <row r="43" spans="2:51" s="23" customFormat="1" ht="17.25" customHeight="1">
      <c r="B43" s="44" t="s">
        <v>205</v>
      </c>
      <c r="C43" s="44"/>
      <c r="D43" s="44"/>
    </row>
    <row r="44" spans="2:51" s="23" customFormat="1" ht="17.25" customHeight="1">
      <c r="B44" s="44" t="s">
        <v>120</v>
      </c>
      <c r="C44" s="44"/>
      <c r="D44" s="44"/>
    </row>
    <row r="45" spans="2:51" s="23" customFormat="1" ht="17.25" customHeight="1">
      <c r="B45" s="56" t="s">
        <v>121</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row r="47" spans="2:51" s="23" customFormat="1" ht="17.25" customHeight="1">
      <c r="B47" s="44" t="s">
        <v>206</v>
      </c>
      <c r="C47" s="44"/>
    </row>
    <row r="48" spans="2:51" s="23" customFormat="1" ht="17.25" customHeight="1">
      <c r="B48" s="44"/>
      <c r="C48" s="44"/>
    </row>
    <row r="49" spans="2:54" s="23" customFormat="1" ht="17.25" customHeight="1">
      <c r="B49" s="44" t="s">
        <v>207</v>
      </c>
      <c r="C49" s="44"/>
    </row>
    <row r="50" spans="2:54" s="23" customFormat="1" ht="17.25" customHeight="1">
      <c r="B50" s="44" t="s">
        <v>176</v>
      </c>
      <c r="C50" s="44"/>
    </row>
    <row r="51" spans="2:54" s="23" customFormat="1" ht="17.25" customHeight="1">
      <c r="B51" s="44"/>
      <c r="C51" s="44"/>
    </row>
    <row r="52" spans="2:54" s="23" customFormat="1" ht="17.25" customHeight="1">
      <c r="B52" s="44" t="s">
        <v>208</v>
      </c>
      <c r="C52" s="44"/>
    </row>
    <row r="53" spans="2:54" s="23" customFormat="1" ht="17.25" customHeight="1">
      <c r="B53" s="44" t="s">
        <v>122</v>
      </c>
      <c r="C53" s="44"/>
    </row>
    <row r="54" spans="2:54" s="23" customFormat="1" ht="17.25" customHeight="1">
      <c r="B54" s="44"/>
      <c r="C54" s="44"/>
    </row>
    <row r="55" spans="2:54" s="23" customFormat="1" ht="17.25" customHeight="1">
      <c r="B55" s="44" t="s">
        <v>209</v>
      </c>
      <c r="C55" s="44"/>
      <c r="D55" s="44"/>
    </row>
    <row r="56" spans="2:54" s="23" customFormat="1" ht="17.25" customHeight="1">
      <c r="B56" s="44"/>
      <c r="C56" s="44"/>
      <c r="D56" s="44"/>
    </row>
    <row r="57" spans="2:54" s="23" customFormat="1" ht="17.25" customHeight="1">
      <c r="B57" s="23" t="s">
        <v>210</v>
      </c>
      <c r="D57" s="44"/>
    </row>
    <row r="58" spans="2:54" s="23" customFormat="1" ht="17.25" customHeight="1">
      <c r="B58" s="23" t="s">
        <v>123</v>
      </c>
      <c r="D58" s="44"/>
    </row>
    <row r="59" spans="2:54" s="23" customFormat="1" ht="17.25" customHeight="1">
      <c r="B59" s="23" t="s">
        <v>177</v>
      </c>
      <c r="D59" s="44"/>
    </row>
    <row r="60" spans="2:54" s="23" customFormat="1" ht="17.25" customHeight="1"/>
    <row r="61" spans="2:54" s="23" customFormat="1" ht="17.25" customHeight="1">
      <c r="B61" s="23" t="s">
        <v>211</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c r="B63" s="23" t="s">
        <v>212</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c r="B65" s="23" t="s">
        <v>213</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c r="B67" s="23" t="s">
        <v>214</v>
      </c>
      <c r="BL67" s="51"/>
      <c r="BM67" s="52"/>
      <c r="BN67" s="51"/>
      <c r="BO67" s="51"/>
      <c r="BP67" s="51"/>
      <c r="BQ67" s="53"/>
      <c r="BR67" s="54"/>
      <c r="BS67" s="54"/>
    </row>
    <row r="68" spans="2:71" s="23" customFormat="1" ht="17.25" customHeight="1">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c r="B69" s="23" t="s">
        <v>215</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c r="B71" s="21" t="s">
        <v>178</v>
      </c>
    </row>
    <row r="72" spans="2:71" ht="17.25" customHeight="1">
      <c r="B72" s="23" t="s">
        <v>216</v>
      </c>
    </row>
    <row r="73" spans="2:71" ht="17.25" customHeight="1">
      <c r="B73" s="163" t="s">
        <v>180</v>
      </c>
    </row>
    <row r="74"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L44"/>
  <sheetViews>
    <sheetView zoomScale="85" zoomScaleNormal="85" workbookViewId="0">
      <selection activeCell="F20" sqref="F20"/>
    </sheetView>
  </sheetViews>
  <sheetFormatPr defaultColWidth="9" defaultRowHeight="26.5"/>
  <cols>
    <col min="1" max="1" width="1.75" style="113" customWidth="1"/>
    <col min="2" max="2" width="9" style="113"/>
    <col min="3" max="12" width="40.58203125" style="113" customWidth="1"/>
    <col min="13" max="16384" width="9" style="113"/>
  </cols>
  <sheetData>
    <row r="1" spans="1:12">
      <c r="A1" s="112"/>
      <c r="B1" s="101" t="s">
        <v>83</v>
      </c>
      <c r="C1" s="101"/>
      <c r="D1" s="101"/>
    </row>
    <row r="2" spans="1:12">
      <c r="A2" s="112"/>
      <c r="B2" s="101"/>
      <c r="C2" s="101"/>
      <c r="D2" s="101"/>
    </row>
    <row r="3" spans="1:12">
      <c r="A3" s="112"/>
      <c r="B3" s="114" t="s">
        <v>98</v>
      </c>
      <c r="C3" s="114" t="s">
        <v>99</v>
      </c>
      <c r="D3" s="101"/>
    </row>
    <row r="4" spans="1:12">
      <c r="A4" s="112"/>
      <c r="B4" s="115">
        <v>1</v>
      </c>
      <c r="C4" s="115" t="s">
        <v>101</v>
      </c>
      <c r="D4" s="101"/>
    </row>
    <row r="5" spans="1:12">
      <c r="A5" s="112"/>
      <c r="B5" s="115">
        <v>2</v>
      </c>
      <c r="C5" s="115" t="s">
        <v>160</v>
      </c>
    </row>
    <row r="6" spans="1:12">
      <c r="A6" s="112"/>
      <c r="B6" s="115">
        <v>3</v>
      </c>
      <c r="C6" s="115" t="s">
        <v>160</v>
      </c>
      <c r="D6" s="101"/>
    </row>
    <row r="7" spans="1:12">
      <c r="A7" s="112"/>
      <c r="B7" s="115">
        <v>4</v>
      </c>
      <c r="C7" s="115" t="s">
        <v>160</v>
      </c>
      <c r="D7" s="101"/>
    </row>
    <row r="8" spans="1:12">
      <c r="A8" s="112"/>
      <c r="B8" s="115">
        <v>5</v>
      </c>
      <c r="C8" s="115" t="s">
        <v>160</v>
      </c>
      <c r="D8" s="101"/>
    </row>
    <row r="9" spans="1:12">
      <c r="A9" s="112"/>
      <c r="B9" s="101"/>
      <c r="C9" s="101"/>
      <c r="D9" s="101"/>
    </row>
    <row r="10" spans="1:12">
      <c r="A10" s="112"/>
      <c r="B10" s="101" t="s">
        <v>100</v>
      </c>
      <c r="C10" s="101"/>
      <c r="D10" s="101"/>
    </row>
    <row r="11" spans="1:12" ht="27" thickBot="1">
      <c r="A11" s="112"/>
      <c r="B11" s="101"/>
      <c r="C11" s="101"/>
      <c r="D11" s="101"/>
    </row>
    <row r="12" spans="1:12" ht="27" thickBot="1">
      <c r="A12" s="112"/>
      <c r="B12" s="116" t="s">
        <v>88</v>
      </c>
      <c r="C12" s="117" t="s">
        <v>4</v>
      </c>
      <c r="D12" s="118" t="s">
        <v>60</v>
      </c>
      <c r="E12" s="118" t="s">
        <v>5</v>
      </c>
      <c r="F12" s="118" t="s">
        <v>61</v>
      </c>
      <c r="G12" s="119" t="s">
        <v>62</v>
      </c>
      <c r="H12" s="120" t="s">
        <v>160</v>
      </c>
      <c r="I12" s="120" t="s">
        <v>160</v>
      </c>
      <c r="J12" s="120" t="s">
        <v>160</v>
      </c>
      <c r="K12" s="120" t="s">
        <v>160</v>
      </c>
      <c r="L12" s="121" t="s">
        <v>160</v>
      </c>
    </row>
    <row r="13" spans="1:12">
      <c r="A13" s="112"/>
      <c r="B13" s="1354" t="s">
        <v>89</v>
      </c>
      <c r="C13" s="122" t="s">
        <v>29</v>
      </c>
      <c r="D13" s="123" t="s">
        <v>128</v>
      </c>
      <c r="E13" s="123" t="s">
        <v>84</v>
      </c>
      <c r="F13" s="123" t="s">
        <v>32</v>
      </c>
      <c r="G13" s="124" t="s">
        <v>26</v>
      </c>
      <c r="H13" s="125" t="s">
        <v>160</v>
      </c>
      <c r="I13" s="125" t="s">
        <v>160</v>
      </c>
      <c r="J13" s="125" t="s">
        <v>160</v>
      </c>
      <c r="K13" s="125" t="s">
        <v>160</v>
      </c>
      <c r="L13" s="126" t="s">
        <v>160</v>
      </c>
    </row>
    <row r="14" spans="1:12">
      <c r="B14" s="1355"/>
      <c r="C14" s="127" t="s">
        <v>160</v>
      </c>
      <c r="D14" s="128" t="s">
        <v>127</v>
      </c>
      <c r="E14" s="128" t="s">
        <v>85</v>
      </c>
      <c r="F14" s="682" t="s">
        <v>889</v>
      </c>
      <c r="G14" s="129" t="s">
        <v>27</v>
      </c>
      <c r="H14" s="128" t="s">
        <v>29</v>
      </c>
      <c r="I14" s="128" t="s">
        <v>29</v>
      </c>
      <c r="J14" s="128" t="s">
        <v>29</v>
      </c>
      <c r="K14" s="128" t="s">
        <v>29</v>
      </c>
      <c r="L14" s="130" t="s">
        <v>29</v>
      </c>
    </row>
    <row r="15" spans="1:12">
      <c r="B15" s="1355"/>
      <c r="C15" s="127" t="s">
        <v>160</v>
      </c>
      <c r="D15" s="128" t="s">
        <v>129</v>
      </c>
      <c r="E15" s="128" t="s">
        <v>160</v>
      </c>
      <c r="F15" s="682" t="s">
        <v>888</v>
      </c>
      <c r="G15" s="129" t="s">
        <v>28</v>
      </c>
      <c r="H15" s="131" t="s">
        <v>160</v>
      </c>
      <c r="I15" s="131" t="s">
        <v>160</v>
      </c>
      <c r="J15" s="131" t="s">
        <v>160</v>
      </c>
      <c r="K15" s="131" t="s">
        <v>160</v>
      </c>
      <c r="L15" s="132" t="s">
        <v>160</v>
      </c>
    </row>
    <row r="16" spans="1:12">
      <c r="B16" s="1355"/>
      <c r="C16" s="127" t="s">
        <v>160</v>
      </c>
      <c r="D16" s="682" t="s">
        <v>220</v>
      </c>
      <c r="E16" s="128" t="s">
        <v>160</v>
      </c>
      <c r="F16" s="682" t="s">
        <v>890</v>
      </c>
      <c r="G16" s="129" t="s">
        <v>14</v>
      </c>
      <c r="H16" s="131" t="s">
        <v>160</v>
      </c>
      <c r="I16" s="131" t="s">
        <v>160</v>
      </c>
      <c r="J16" s="131" t="s">
        <v>160</v>
      </c>
      <c r="K16" s="131" t="s">
        <v>160</v>
      </c>
      <c r="L16" s="132" t="s">
        <v>160</v>
      </c>
    </row>
    <row r="17" spans="2:12">
      <c r="B17" s="1355"/>
      <c r="C17" s="127" t="s">
        <v>160</v>
      </c>
      <c r="D17" s="682" t="s">
        <v>221</v>
      </c>
      <c r="E17" s="128" t="s">
        <v>160</v>
      </c>
      <c r="F17" s="683" t="s">
        <v>891</v>
      </c>
      <c r="G17" s="129" t="s">
        <v>6</v>
      </c>
      <c r="H17" s="131" t="s">
        <v>160</v>
      </c>
      <c r="I17" s="131" t="s">
        <v>160</v>
      </c>
      <c r="J17" s="131" t="s">
        <v>160</v>
      </c>
      <c r="K17" s="131" t="s">
        <v>160</v>
      </c>
      <c r="L17" s="132" t="s">
        <v>160</v>
      </c>
    </row>
    <row r="18" spans="2:12">
      <c r="B18" s="1355"/>
      <c r="C18" s="127" t="s">
        <v>160</v>
      </c>
      <c r="D18" s="682" t="s">
        <v>222</v>
      </c>
      <c r="E18" s="128" t="s">
        <v>160</v>
      </c>
      <c r="F18" s="683" t="s">
        <v>892</v>
      </c>
      <c r="G18" s="129" t="s">
        <v>86</v>
      </c>
      <c r="H18" s="131" t="s">
        <v>160</v>
      </c>
      <c r="I18" s="131" t="s">
        <v>160</v>
      </c>
      <c r="J18" s="131" t="s">
        <v>160</v>
      </c>
      <c r="K18" s="131" t="s">
        <v>160</v>
      </c>
      <c r="L18" s="132" t="s">
        <v>160</v>
      </c>
    </row>
    <row r="19" spans="2:12">
      <c r="B19" s="1355"/>
      <c r="C19" s="127" t="s">
        <v>160</v>
      </c>
      <c r="D19" s="128" t="s">
        <v>160</v>
      </c>
      <c r="E19" s="128" t="s">
        <v>160</v>
      </c>
      <c r="F19" s="682" t="s">
        <v>893</v>
      </c>
      <c r="G19" s="129" t="s">
        <v>87</v>
      </c>
      <c r="H19" s="131" t="s">
        <v>160</v>
      </c>
      <c r="I19" s="131" t="s">
        <v>160</v>
      </c>
      <c r="J19" s="131" t="s">
        <v>160</v>
      </c>
      <c r="K19" s="131" t="s">
        <v>160</v>
      </c>
      <c r="L19" s="132" t="s">
        <v>160</v>
      </c>
    </row>
    <row r="20" spans="2:12">
      <c r="B20" s="1355"/>
      <c r="C20" s="127" t="s">
        <v>160</v>
      </c>
      <c r="D20" s="128" t="s">
        <v>160</v>
      </c>
      <c r="E20" s="128" t="s">
        <v>160</v>
      </c>
      <c r="F20" s="682" t="s">
        <v>160</v>
      </c>
      <c r="G20" s="129" t="s">
        <v>30</v>
      </c>
      <c r="H20" s="131" t="s">
        <v>160</v>
      </c>
      <c r="I20" s="131" t="s">
        <v>160</v>
      </c>
      <c r="J20" s="131" t="s">
        <v>160</v>
      </c>
      <c r="K20" s="131" t="s">
        <v>160</v>
      </c>
      <c r="L20" s="132" t="s">
        <v>160</v>
      </c>
    </row>
    <row r="21" spans="2:12">
      <c r="B21" s="1355"/>
      <c r="C21" s="127" t="s">
        <v>160</v>
      </c>
      <c r="D21" s="131" t="s">
        <v>160</v>
      </c>
      <c r="E21" s="131" t="s">
        <v>160</v>
      </c>
      <c r="F21" s="131" t="s">
        <v>160</v>
      </c>
      <c r="G21" s="129" t="s">
        <v>31</v>
      </c>
      <c r="H21" s="131" t="s">
        <v>160</v>
      </c>
      <c r="I21" s="131" t="s">
        <v>160</v>
      </c>
      <c r="J21" s="131" t="s">
        <v>160</v>
      </c>
      <c r="K21" s="131" t="s">
        <v>160</v>
      </c>
      <c r="L21" s="132" t="s">
        <v>160</v>
      </c>
    </row>
    <row r="22" spans="2:12">
      <c r="B22" s="1355"/>
      <c r="C22" s="127" t="s">
        <v>160</v>
      </c>
      <c r="D22" s="131" t="s">
        <v>160</v>
      </c>
      <c r="E22" s="131" t="s">
        <v>160</v>
      </c>
      <c r="F22" s="131" t="s">
        <v>160</v>
      </c>
      <c r="G22" s="131" t="s">
        <v>160</v>
      </c>
      <c r="H22" s="131" t="s">
        <v>160</v>
      </c>
      <c r="I22" s="131" t="s">
        <v>160</v>
      </c>
      <c r="J22" s="131" t="s">
        <v>160</v>
      </c>
      <c r="K22" s="131" t="s">
        <v>160</v>
      </c>
      <c r="L22" s="132" t="s">
        <v>160</v>
      </c>
    </row>
    <row r="23" spans="2:12">
      <c r="B23" s="1355"/>
      <c r="C23" s="127" t="s">
        <v>160</v>
      </c>
      <c r="D23" s="131" t="s">
        <v>160</v>
      </c>
      <c r="E23" s="131" t="s">
        <v>160</v>
      </c>
      <c r="F23" s="131" t="s">
        <v>160</v>
      </c>
      <c r="G23" s="131" t="s">
        <v>160</v>
      </c>
      <c r="H23" s="131" t="s">
        <v>160</v>
      </c>
      <c r="I23" s="131" t="s">
        <v>160</v>
      </c>
      <c r="J23" s="131" t="s">
        <v>160</v>
      </c>
      <c r="K23" s="131" t="s">
        <v>160</v>
      </c>
      <c r="L23" s="132" t="s">
        <v>160</v>
      </c>
    </row>
    <row r="24" spans="2:12">
      <c r="B24" s="1355"/>
      <c r="C24" s="127" t="s">
        <v>160</v>
      </c>
      <c r="D24" s="131" t="s">
        <v>160</v>
      </c>
      <c r="E24" s="131" t="s">
        <v>160</v>
      </c>
      <c r="F24" s="131" t="s">
        <v>160</v>
      </c>
      <c r="G24" s="131" t="s">
        <v>160</v>
      </c>
      <c r="H24" s="131" t="s">
        <v>160</v>
      </c>
      <c r="I24" s="131" t="s">
        <v>160</v>
      </c>
      <c r="J24" s="131" t="s">
        <v>160</v>
      </c>
      <c r="K24" s="131" t="s">
        <v>160</v>
      </c>
      <c r="L24" s="132" t="s">
        <v>160</v>
      </c>
    </row>
    <row r="25" spans="2:12" ht="27" thickBot="1">
      <c r="B25" s="1356"/>
      <c r="C25" s="133" t="s">
        <v>160</v>
      </c>
      <c r="D25" s="134" t="s">
        <v>160</v>
      </c>
      <c r="E25" s="134" t="s">
        <v>160</v>
      </c>
      <c r="F25" s="134" t="s">
        <v>160</v>
      </c>
      <c r="G25" s="134" t="s">
        <v>160</v>
      </c>
      <c r="H25" s="134" t="s">
        <v>160</v>
      </c>
      <c r="I25" s="134" t="s">
        <v>160</v>
      </c>
      <c r="J25" s="134" t="s">
        <v>160</v>
      </c>
      <c r="K25" s="134" t="s">
        <v>160</v>
      </c>
      <c r="L25" s="135" t="s">
        <v>160</v>
      </c>
    </row>
    <row r="28" spans="2:12">
      <c r="C28" s="113" t="s">
        <v>151</v>
      </c>
    </row>
    <row r="29" spans="2:12">
      <c r="C29" s="113" t="s">
        <v>90</v>
      </c>
    </row>
    <row r="30" spans="2:12">
      <c r="C30" s="113" t="s">
        <v>102</v>
      </c>
    </row>
    <row r="31" spans="2:12">
      <c r="C31" s="113" t="s">
        <v>103</v>
      </c>
    </row>
    <row r="32" spans="2:12">
      <c r="C32" s="113" t="s">
        <v>104</v>
      </c>
    </row>
    <row r="33" spans="3:3">
      <c r="C33" s="113" t="s">
        <v>105</v>
      </c>
    </row>
    <row r="34" spans="3:3">
      <c r="C34" s="113" t="s">
        <v>106</v>
      </c>
    </row>
    <row r="35" spans="3:3">
      <c r="C35" s="113" t="s">
        <v>144</v>
      </c>
    </row>
    <row r="36" spans="3:3">
      <c r="C36" s="113" t="s">
        <v>91</v>
      </c>
    </row>
    <row r="37" spans="3:3">
      <c r="C37" s="113" t="s">
        <v>92</v>
      </c>
    </row>
    <row r="39" spans="3:3">
      <c r="C39" s="113" t="s">
        <v>152</v>
      </c>
    </row>
    <row r="40" spans="3:3">
      <c r="C40" s="113" t="s">
        <v>93</v>
      </c>
    </row>
    <row r="41" spans="3:3">
      <c r="C41" s="113" t="s">
        <v>94</v>
      </c>
    </row>
    <row r="42" spans="3:3">
      <c r="C42" s="113" t="s">
        <v>95</v>
      </c>
    </row>
    <row r="43" spans="3:3">
      <c r="C43" s="113" t="s">
        <v>96</v>
      </c>
    </row>
    <row r="44" spans="3:3">
      <c r="C44" s="113"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表紙</vt:lpstr>
      <vt:lpstr>記入要領</vt:lpstr>
      <vt:lpstr>自己点検表</vt:lpstr>
      <vt:lpstr>通所介護（1枚版）</vt:lpstr>
      <vt:lpstr>シフト記号表（勤務時間帯）</vt:lpstr>
      <vt:lpstr>【記載例】シフト記号表（勤務時間帯）</vt:lpstr>
      <vt:lpstr>【記載例】通所介護</vt:lpstr>
      <vt:lpstr>記入方法</vt:lpstr>
      <vt:lpstr>プルダウン・リスト</vt:lpstr>
      <vt:lpstr>自己点検表(加算等)</vt:lpstr>
      <vt:lpstr>'シフト記号表（勤務時間帯）'!【記載例】シフト記号</vt:lpstr>
      <vt:lpstr>【記載例】シフト記号</vt:lpstr>
      <vt:lpstr>【記載例】通所介護!Print_Area</vt:lpstr>
      <vt:lpstr>記入方法!Print_Area</vt:lpstr>
      <vt:lpstr>記入要領!Print_Area</vt:lpstr>
      <vt:lpstr>自己点検表!Print_Area</vt:lpstr>
      <vt:lpstr>'自己点検表(加算等)'!Print_Area</vt:lpstr>
      <vt:lpstr>'通所介護（1枚版）'!Print_Area</vt:lpstr>
      <vt:lpstr>表紙!Print_Area</vt:lpstr>
      <vt:lpstr>自己点検表!Print_Titles</vt:lpstr>
      <vt:lpstr>'自己点検表(加算等)'!Print_Titles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8600802</cp:lastModifiedBy>
  <cp:lastPrinted>2026-03-15T09:21:57Z</cp:lastPrinted>
  <dcterms:created xsi:type="dcterms:W3CDTF">2020-01-14T23:47:53Z</dcterms:created>
  <dcterms:modified xsi:type="dcterms:W3CDTF">2026-03-31T08:40:12Z</dcterms:modified>
</cp:coreProperties>
</file>