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01.intra.pref.kumamoto.jp\04KenkouFukushi\医療政策課\◆◆◆[重要]　看護師等修学資金貸与事業(H24.9.11～)\★④貸与〔継続と新規〕\★貸与希望調査～貸与者決定★\R8\01希望調査\00起案・施行\"/>
    </mc:Choice>
  </mc:AlternateContent>
  <xr:revisionPtr revIDLastSave="0" documentId="13_ncr:1_{6700065D-5A4C-49EF-A00C-07E7FD69A695}" xr6:coauthVersionLast="47" xr6:coauthVersionMax="47" xr10:uidLastSave="{00000000-0000-0000-0000-000000000000}"/>
  <bookViews>
    <workbookView xWindow="31140" yWindow="1740" windowWidth="23415" windowHeight="13140" tabRatio="836" firstSheet="2" activeTab="2" xr2:uid="{00000000-000D-0000-FFFF-FFFF00000000}"/>
  </bookViews>
  <sheets>
    <sheet name="★【県庁作業用】希望者まとめ" sheetId="7" state="hidden" r:id="rId1"/>
    <sheet name="★【県庁作業用】リスト" sheetId="4" state="hidden" r:id="rId2"/>
    <sheet name="様式１（希望人数総括）" sheetId="6" r:id="rId3"/>
    <sheet name="様式２（継続希望；名簿）" sheetId="3" r:id="rId4"/>
    <sheet name="様式２の記入例" sheetId="10" r:id="rId5"/>
    <sheet name="様式３（新規希望；名簿）" sheetId="5" r:id="rId6"/>
    <sheet name="様式３の記入例" sheetId="9" r:id="rId7"/>
  </sheets>
  <definedNames>
    <definedName name="_xlnm.Print_Area" localSheetId="2">'様式１（希望人数総括）'!$B$2:$I$33</definedName>
    <definedName name="_xlnm.Print_Area" localSheetId="3">'様式２（継続希望；名簿）'!$B$2:$H$36</definedName>
    <definedName name="_xlnm.Print_Area" localSheetId="4">様式２の記入例!$B$2:$H$36</definedName>
    <definedName name="_xlnm.Print_Area" localSheetId="5">'様式３（新規希望；名簿）'!$B$2:$G$36</definedName>
    <definedName name="_xlnm.Print_Area" localSheetId="6">様式３の記入例!$B$2:$G$36</definedName>
    <definedName name="_xlnm.Print_Titles" localSheetId="3">'様式２（継続希望；名簿）'!$9:$10</definedName>
    <definedName name="_xlnm.Print_Titles" localSheetId="4">様式２の記入例!$9:$10</definedName>
    <definedName name="_xlnm.Print_Titles" localSheetId="5">'様式３（新規希望；名簿）'!$9:$10</definedName>
    <definedName name="_xlnm.Print_Titles" localSheetId="6">様式３の記入例!$9:$10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4" l="1"/>
  <c r="B26" i="4"/>
  <c r="B59" i="4" l="1"/>
  <c r="B60" i="4"/>
  <c r="B57" i="4" l="1"/>
  <c r="B50" i="4"/>
  <c r="B6" i="4" l="1"/>
  <c r="B55" i="4" l="1"/>
  <c r="B52" i="4" l="1"/>
  <c r="B53" i="4"/>
  <c r="B54" i="4"/>
  <c r="B56" i="4"/>
  <c r="B58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51" i="4" l="1"/>
  <c r="B48" i="4" l="1"/>
  <c r="B49" i="4"/>
  <c r="B5" i="4"/>
  <c r="H18" i="6" l="1"/>
  <c r="B4" i="10"/>
  <c r="B4" i="3"/>
  <c r="B41" i="4"/>
  <c r="B42" i="4"/>
  <c r="B43" i="4"/>
  <c r="B44" i="4"/>
  <c r="B45" i="4"/>
  <c r="B46" i="4"/>
  <c r="B47" i="4"/>
  <c r="B40" i="4"/>
  <c r="B39" i="4" l="1"/>
  <c r="B35" i="4"/>
  <c r="B12" i="4"/>
  <c r="B38" i="4"/>
  <c r="B37" i="4"/>
  <c r="B4" i="9" l="1"/>
  <c r="B4" i="5"/>
  <c r="J36" i="10" l="1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E7" i="10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E7" i="9"/>
  <c r="I13" i="5" l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12" i="5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12" i="3"/>
  <c r="J11" i="7" l="1"/>
  <c r="K11" i="7"/>
  <c r="J12" i="7"/>
  <c r="K12" i="7"/>
  <c r="J13" i="7"/>
  <c r="K13" i="7"/>
  <c r="J14" i="7"/>
  <c r="K14" i="7"/>
  <c r="J15" i="7"/>
  <c r="K15" i="7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J31" i="7"/>
  <c r="K31" i="7"/>
  <c r="J32" i="7"/>
  <c r="K32" i="7"/>
  <c r="J33" i="7"/>
  <c r="K33" i="7"/>
  <c r="J34" i="7"/>
  <c r="K34" i="7"/>
  <c r="K10" i="7"/>
  <c r="J10" i="7"/>
  <c r="C11" i="7"/>
  <c r="D11" i="7"/>
  <c r="C12" i="7"/>
  <c r="D12" i="7"/>
  <c r="C13" i="7"/>
  <c r="D13" i="7"/>
  <c r="C14" i="7"/>
  <c r="D14" i="7"/>
  <c r="C15" i="7"/>
  <c r="F15" i="7" s="1"/>
  <c r="D15" i="7"/>
  <c r="E15" i="7" s="1"/>
  <c r="C16" i="7"/>
  <c r="F16" i="7" s="1"/>
  <c r="D16" i="7"/>
  <c r="E16" i="7" s="1"/>
  <c r="C17" i="7"/>
  <c r="F17" i="7" s="1"/>
  <c r="D17" i="7"/>
  <c r="E17" i="7" s="1"/>
  <c r="C18" i="7"/>
  <c r="F18" i="7" s="1"/>
  <c r="D18" i="7"/>
  <c r="E18" i="7" s="1"/>
  <c r="C19" i="7"/>
  <c r="F19" i="7" s="1"/>
  <c r="D19" i="7"/>
  <c r="E19" i="7" s="1"/>
  <c r="C20" i="7"/>
  <c r="F20" i="7" s="1"/>
  <c r="D20" i="7"/>
  <c r="E20" i="7" s="1"/>
  <c r="C21" i="7"/>
  <c r="F21" i="7" s="1"/>
  <c r="D21" i="7"/>
  <c r="E21" i="7" s="1"/>
  <c r="C22" i="7"/>
  <c r="F22" i="7" s="1"/>
  <c r="D22" i="7"/>
  <c r="E22" i="7" s="1"/>
  <c r="C23" i="7"/>
  <c r="F23" i="7" s="1"/>
  <c r="D23" i="7"/>
  <c r="E23" i="7" s="1"/>
  <c r="C24" i="7"/>
  <c r="F24" i="7" s="1"/>
  <c r="D24" i="7"/>
  <c r="E24" i="7" s="1"/>
  <c r="C25" i="7"/>
  <c r="F25" i="7" s="1"/>
  <c r="D25" i="7"/>
  <c r="E25" i="7" s="1"/>
  <c r="C26" i="7"/>
  <c r="F26" i="7" s="1"/>
  <c r="D26" i="7"/>
  <c r="E26" i="7" s="1"/>
  <c r="C27" i="7"/>
  <c r="F27" i="7" s="1"/>
  <c r="D27" i="7"/>
  <c r="E27" i="7" s="1"/>
  <c r="C28" i="7"/>
  <c r="F28" i="7" s="1"/>
  <c r="D28" i="7"/>
  <c r="E28" i="7" s="1"/>
  <c r="C29" i="7"/>
  <c r="F29" i="7" s="1"/>
  <c r="D29" i="7"/>
  <c r="E29" i="7" s="1"/>
  <c r="C30" i="7"/>
  <c r="F30" i="7" s="1"/>
  <c r="D30" i="7"/>
  <c r="E30" i="7" s="1"/>
  <c r="C31" i="7"/>
  <c r="F31" i="7" s="1"/>
  <c r="D31" i="7"/>
  <c r="E31" i="7" s="1"/>
  <c r="C32" i="7"/>
  <c r="F32" i="7" s="1"/>
  <c r="D32" i="7"/>
  <c r="E32" i="7" s="1"/>
  <c r="C33" i="7"/>
  <c r="F33" i="7" s="1"/>
  <c r="D33" i="7"/>
  <c r="E33" i="7" s="1"/>
  <c r="C34" i="7"/>
  <c r="F34" i="7" s="1"/>
  <c r="D34" i="7"/>
  <c r="E34" i="7" s="1"/>
  <c r="D10" i="7"/>
  <c r="C10" i="7"/>
  <c r="K17" i="6"/>
  <c r="K16" i="6"/>
  <c r="J4" i="7"/>
  <c r="K4" i="7"/>
  <c r="L4" i="7"/>
  <c r="M4" i="7"/>
  <c r="I4" i="7"/>
  <c r="G34" i="7" l="1"/>
  <c r="G32" i="7"/>
  <c r="G30" i="7"/>
  <c r="G28" i="7"/>
  <c r="G26" i="7"/>
  <c r="G24" i="7"/>
  <c r="G22" i="7"/>
  <c r="G20" i="7"/>
  <c r="G18" i="7"/>
  <c r="G16" i="7"/>
  <c r="G33" i="7"/>
  <c r="G31" i="7"/>
  <c r="G29" i="7"/>
  <c r="G27" i="7"/>
  <c r="G25" i="7"/>
  <c r="G23" i="7"/>
  <c r="G21" i="7"/>
  <c r="G19" i="7"/>
  <c r="G17" i="7"/>
  <c r="G15" i="7"/>
  <c r="E13" i="7"/>
  <c r="P4" i="7"/>
  <c r="E7" i="5"/>
  <c r="E7" i="3"/>
  <c r="H19" i="6"/>
  <c r="G19" i="6"/>
  <c r="F19" i="6"/>
  <c r="E19" i="6"/>
  <c r="D19" i="6"/>
  <c r="G18" i="6"/>
  <c r="F18" i="6"/>
  <c r="E18" i="6"/>
  <c r="D18" i="6"/>
  <c r="K32" i="6"/>
  <c r="K31" i="6"/>
  <c r="K30" i="6"/>
  <c r="I16" i="6"/>
  <c r="I17" i="6"/>
  <c r="K10" i="6"/>
  <c r="K8" i="6"/>
  <c r="B7" i="4"/>
  <c r="B8" i="4"/>
  <c r="B9" i="4"/>
  <c r="B10" i="4"/>
  <c r="B11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7" i="4"/>
  <c r="B28" i="4"/>
  <c r="B29" i="4"/>
  <c r="B30" i="4"/>
  <c r="B31" i="4"/>
  <c r="B32" i="4"/>
  <c r="B33" i="4"/>
  <c r="B34" i="4"/>
  <c r="B36" i="4"/>
  <c r="G4" i="7" l="1"/>
  <c r="G47" i="7" s="1"/>
  <c r="C4" i="7"/>
  <c r="D4" i="7"/>
  <c r="D47" i="7" s="1"/>
  <c r="F4" i="7"/>
  <c r="F47" i="7" s="1"/>
  <c r="E4" i="7"/>
  <c r="E47" i="7" s="1"/>
  <c r="H4" i="7"/>
  <c r="H47" i="7" s="1"/>
  <c r="E11" i="7"/>
  <c r="E12" i="7"/>
  <c r="F20" i="6"/>
  <c r="F11" i="7"/>
  <c r="F10" i="7"/>
  <c r="F13" i="7"/>
  <c r="G13" i="7" s="1"/>
  <c r="F12" i="7"/>
  <c r="F14" i="7"/>
  <c r="I19" i="6"/>
  <c r="H20" i="6"/>
  <c r="G20" i="6"/>
  <c r="E20" i="6"/>
  <c r="I18" i="6"/>
  <c r="D20" i="6"/>
  <c r="C47" i="7" l="1"/>
  <c r="O4" i="7"/>
  <c r="E10" i="7" s="1"/>
  <c r="G10" i="7" s="1"/>
  <c r="G12" i="7"/>
  <c r="G11" i="7"/>
  <c r="I20" i="6"/>
  <c r="K18" i="6" s="1"/>
  <c r="E14" i="7" l="1"/>
  <c r="G14" i="7" s="1"/>
  <c r="K40" i="7"/>
  <c r="D40" i="7"/>
  <c r="K39" i="7"/>
  <c r="E39" i="7"/>
  <c r="J47" i="7" s="1"/>
  <c r="D39" i="7"/>
  <c r="L47" i="7" l="1"/>
  <c r="I47" i="7"/>
  <c r="K47" i="7" s="1"/>
  <c r="M47" i="7" l="1"/>
</calcChain>
</file>

<file path=xl/sharedStrings.xml><?xml version="1.0" encoding="utf-8"?>
<sst xmlns="http://schemas.openxmlformats.org/spreadsheetml/2006/main" count="486" uniqueCount="283">
  <si>
    <t>番号</t>
    <rPh sb="0" eb="2">
      <t>バンゴウ</t>
    </rPh>
    <phoneticPr fontId="5"/>
  </si>
  <si>
    <t>学年</t>
    <rPh sb="0" eb="2">
      <t>ガクネン</t>
    </rPh>
    <phoneticPr fontId="5"/>
  </si>
  <si>
    <t>氏名</t>
    <rPh sb="0" eb="2">
      <t>シメイ</t>
    </rPh>
    <phoneticPr fontId="5"/>
  </si>
  <si>
    <t>貸与実績</t>
    <rPh sb="0" eb="4">
      <t>タイヨジッセキ</t>
    </rPh>
    <phoneticPr fontId="5"/>
  </si>
  <si>
    <t>免許取得後の就業希望_区分（※２）</t>
    <rPh sb="0" eb="5">
      <t>メンキョシュトクゴ</t>
    </rPh>
    <rPh sb="6" eb="10">
      <t>シュウギョウキボウ</t>
    </rPh>
    <rPh sb="11" eb="13">
      <t>クブン</t>
    </rPh>
    <phoneticPr fontId="5"/>
  </si>
  <si>
    <t>推薦予定（※３）</t>
    <rPh sb="0" eb="4">
      <t>スイセンヨテイ</t>
    </rPh>
    <phoneticPr fontId="5"/>
  </si>
  <si>
    <t>免許取得後の就業希望_市町村名（※２）</t>
    <rPh sb="0" eb="5">
      <t>メンキョシュトクゴ</t>
    </rPh>
    <rPh sb="6" eb="10">
      <t>シュウギョウキボウ</t>
    </rPh>
    <rPh sb="11" eb="15">
      <t>シチョウソンメイ</t>
    </rPh>
    <phoneticPr fontId="5"/>
  </si>
  <si>
    <t>例</t>
    <rPh sb="0" eb="1">
      <t>レイ</t>
    </rPh>
    <phoneticPr fontId="5"/>
  </si>
  <si>
    <t>課程種別</t>
    <rPh sb="0" eb="4">
      <t>カテイシュベツ</t>
    </rPh>
    <phoneticPr fontId="5"/>
  </si>
  <si>
    <t>看護師３年課程</t>
  </si>
  <si>
    <t>県庁　花子</t>
    <rPh sb="0" eb="2">
      <t>ケンチョウ</t>
    </rPh>
    <rPh sb="3" eb="5">
      <t>ハナコ</t>
    </rPh>
    <phoneticPr fontId="5"/>
  </si>
  <si>
    <t>R1、R2</t>
    <phoneticPr fontId="5"/>
  </si>
  <si>
    <t>九州看護福祉大学</t>
    <rPh sb="0" eb="8">
      <t>キュウシュウ</t>
    </rPh>
    <phoneticPr fontId="2"/>
  </si>
  <si>
    <t>看護学科</t>
    <rPh sb="0" eb="2">
      <t>カンゴ</t>
    </rPh>
    <rPh sb="2" eb="4">
      <t>ガッカ</t>
    </rPh>
    <phoneticPr fontId="2"/>
  </si>
  <si>
    <t>城北高等学校</t>
    <rPh sb="0" eb="2">
      <t>ジョウホク</t>
    </rPh>
    <rPh sb="2" eb="4">
      <t>コウトウ</t>
    </rPh>
    <rPh sb="4" eb="6">
      <t>ガッコウ</t>
    </rPh>
    <phoneticPr fontId="2"/>
  </si>
  <si>
    <t>看護科・看護専攻科</t>
    <rPh sb="0" eb="2">
      <t>カンゴ</t>
    </rPh>
    <rPh sb="2" eb="3">
      <t>カ</t>
    </rPh>
    <rPh sb="4" eb="6">
      <t>カンゴ</t>
    </rPh>
    <rPh sb="6" eb="9">
      <t>センコウカ</t>
    </rPh>
    <phoneticPr fontId="2"/>
  </si>
  <si>
    <t>高等学校及び専攻科</t>
    <rPh sb="0" eb="2">
      <t>コウトウ</t>
    </rPh>
    <rPh sb="2" eb="4">
      <t>ガッコウ</t>
    </rPh>
    <rPh sb="4" eb="5">
      <t>オヨ</t>
    </rPh>
    <rPh sb="6" eb="7">
      <t>セン</t>
    </rPh>
    <rPh sb="7" eb="8">
      <t>コウ</t>
    </rPh>
    <rPh sb="8" eb="9">
      <t>カ</t>
    </rPh>
    <phoneticPr fontId="2"/>
  </si>
  <si>
    <t>熊本看護専門学校</t>
    <rPh sb="0" eb="8">
      <t>クマモト</t>
    </rPh>
    <phoneticPr fontId="2"/>
  </si>
  <si>
    <t>看護師３年課程</t>
    <rPh sb="4" eb="5">
      <t>ネン</t>
    </rPh>
    <rPh sb="5" eb="7">
      <t>カテイ</t>
    </rPh>
    <phoneticPr fontId="2"/>
  </si>
  <si>
    <t>熊本看護専門学校</t>
    <rPh sb="0" eb="8">
      <t>クマモトカンゴセンモンガッコウ</t>
    </rPh>
    <phoneticPr fontId="2"/>
  </si>
  <si>
    <t>助産師課程・助産学科</t>
    <rPh sb="0" eb="5">
      <t>ジョサンシカテイ</t>
    </rPh>
    <rPh sb="6" eb="8">
      <t>ジョサン</t>
    </rPh>
    <rPh sb="8" eb="10">
      <t>ガッカ</t>
    </rPh>
    <phoneticPr fontId="4"/>
  </si>
  <si>
    <t>助産師課程</t>
    <rPh sb="0" eb="3">
      <t>ジョサンシ</t>
    </rPh>
    <rPh sb="3" eb="5">
      <t>カテイ</t>
    </rPh>
    <phoneticPr fontId="2"/>
  </si>
  <si>
    <t>熊本労災看護専門学校</t>
    <rPh sb="0" eb="2">
      <t>ケン</t>
    </rPh>
    <rPh sb="2" eb="4">
      <t>ロウサイ</t>
    </rPh>
    <rPh sb="4" eb="10">
      <t>カンゴ</t>
    </rPh>
    <phoneticPr fontId="2"/>
  </si>
  <si>
    <t>看護専門課程・看護学科</t>
  </si>
  <si>
    <t>看護専門課程・看護学科</t>
    <rPh sb="0" eb="2">
      <t>カンゴ</t>
    </rPh>
    <rPh sb="2" eb="4">
      <t>センモン</t>
    </rPh>
    <rPh sb="4" eb="6">
      <t>カテイ</t>
    </rPh>
    <rPh sb="7" eb="9">
      <t>カンゴ</t>
    </rPh>
    <rPh sb="9" eb="11">
      <t>ガッカ</t>
    </rPh>
    <phoneticPr fontId="1"/>
  </si>
  <si>
    <t>看護専門課程・看護学科</t>
    <rPh sb="0" eb="2">
      <t>カンゴ</t>
    </rPh>
    <rPh sb="2" eb="4">
      <t>センモン</t>
    </rPh>
    <rPh sb="4" eb="6">
      <t>カテイ</t>
    </rPh>
    <rPh sb="7" eb="9">
      <t>カンゴ</t>
    </rPh>
    <rPh sb="9" eb="11">
      <t>ガッカ</t>
    </rPh>
    <phoneticPr fontId="2"/>
  </si>
  <si>
    <t>九州中央リハビリテーション学院</t>
    <rPh sb="0" eb="2">
      <t>キュウシュウ</t>
    </rPh>
    <rPh sb="2" eb="4">
      <t>チュウオウ</t>
    </rPh>
    <rPh sb="13" eb="15">
      <t>ガクイン</t>
    </rPh>
    <phoneticPr fontId="2"/>
  </si>
  <si>
    <t>熊本駅前看護リハビリテーション学院</t>
    <rPh sb="0" eb="2">
      <t>クマモト</t>
    </rPh>
    <rPh sb="2" eb="4">
      <t>エキマエ</t>
    </rPh>
    <rPh sb="4" eb="6">
      <t>カンゴ</t>
    </rPh>
    <rPh sb="15" eb="17">
      <t>ガクイン</t>
    </rPh>
    <phoneticPr fontId="2"/>
  </si>
  <si>
    <t>熊本市医師会看護専門学校</t>
    <rPh sb="0" eb="12">
      <t>クマモト</t>
    </rPh>
    <phoneticPr fontId="2"/>
  </si>
  <si>
    <t>医療専門課程・第１看護学科</t>
    <rPh sb="0" eb="6">
      <t>イリョウ</t>
    </rPh>
    <rPh sb="7" eb="8">
      <t>ダイ</t>
    </rPh>
    <rPh sb="9" eb="11">
      <t>カンゴ</t>
    </rPh>
    <rPh sb="11" eb="13">
      <t>ガッカ</t>
    </rPh>
    <phoneticPr fontId="2"/>
  </si>
  <si>
    <t>医療専門課程・第２看護学科</t>
    <rPh sb="0" eb="6">
      <t>イリョウ</t>
    </rPh>
    <rPh sb="7" eb="8">
      <t>ダイ</t>
    </rPh>
    <rPh sb="9" eb="11">
      <t>カンゴ</t>
    </rPh>
    <rPh sb="11" eb="13">
      <t>ガッカ</t>
    </rPh>
    <phoneticPr fontId="2"/>
  </si>
  <si>
    <t>看護師２年課程</t>
  </si>
  <si>
    <t>八代看護学校</t>
    <rPh sb="0" eb="6">
      <t>ヤツシロ</t>
    </rPh>
    <phoneticPr fontId="2"/>
  </si>
  <si>
    <t>看護師２年課程</t>
    <rPh sb="0" eb="2">
      <t>カンゴ</t>
    </rPh>
    <rPh sb="4" eb="5">
      <t>ネン</t>
    </rPh>
    <rPh sb="5" eb="7">
      <t>カテイ</t>
    </rPh>
    <phoneticPr fontId="2"/>
  </si>
  <si>
    <t>医療高等課程・准看護科</t>
    <rPh sb="0" eb="6">
      <t>イリョウ</t>
    </rPh>
    <rPh sb="7" eb="10">
      <t>ジュン</t>
    </rPh>
    <rPh sb="10" eb="11">
      <t>カ</t>
    </rPh>
    <phoneticPr fontId="2"/>
  </si>
  <si>
    <t>准看護師課程</t>
  </si>
  <si>
    <t>准看護師課程</t>
    <rPh sb="4" eb="6">
      <t>カテイ</t>
    </rPh>
    <phoneticPr fontId="2"/>
  </si>
  <si>
    <t>天草郡市医師会附属天草准看護高等専修学校</t>
    <rPh sb="0" eb="20">
      <t>アマクサ</t>
    </rPh>
    <phoneticPr fontId="2"/>
  </si>
  <si>
    <t>人吉球磨准看護学院</t>
    <rPh sb="0" eb="2">
      <t>ヒトヨシ</t>
    </rPh>
    <rPh sb="2" eb="4">
      <t>クマ</t>
    </rPh>
    <rPh sb="4" eb="5">
      <t>ジュン</t>
    </rPh>
    <rPh sb="5" eb="7">
      <t>カンゴ</t>
    </rPh>
    <rPh sb="7" eb="9">
      <t>ガクイン</t>
    </rPh>
    <phoneticPr fontId="2"/>
  </si>
  <si>
    <t>准看護科</t>
    <rPh sb="0" eb="1">
      <t>ジュン</t>
    </rPh>
    <rPh sb="1" eb="4">
      <t>カンゴカ</t>
    </rPh>
    <phoneticPr fontId="4"/>
  </si>
  <si>
    <t>菊池郡市医師会立看護高等専修学校</t>
    <rPh sb="0" eb="16">
      <t>キクチ</t>
    </rPh>
    <phoneticPr fontId="2"/>
  </si>
  <si>
    <t>医療高等課程・准看護科</t>
    <rPh sb="0" eb="2">
      <t>イリョウ</t>
    </rPh>
    <rPh sb="2" eb="4">
      <t>コウトウ</t>
    </rPh>
    <rPh sb="4" eb="6">
      <t>カテイ</t>
    </rPh>
    <rPh sb="7" eb="8">
      <t>ジュン</t>
    </rPh>
    <rPh sb="8" eb="11">
      <t>カンゴカ</t>
    </rPh>
    <phoneticPr fontId="1"/>
  </si>
  <si>
    <t>鹿本医師会看護学校</t>
    <rPh sb="0" eb="2">
      <t>カモト</t>
    </rPh>
    <rPh sb="2" eb="5">
      <t>イシカイ</t>
    </rPh>
    <rPh sb="5" eb="7">
      <t>カンゴ</t>
    </rPh>
    <rPh sb="7" eb="9">
      <t>ガッコウ</t>
    </rPh>
    <phoneticPr fontId="2"/>
  </si>
  <si>
    <t>宇城看護高等専修学校</t>
    <rPh sb="0" eb="1">
      <t>ノキ</t>
    </rPh>
    <rPh sb="1" eb="2">
      <t>シロ</t>
    </rPh>
    <rPh sb="2" eb="4">
      <t>カンゴ</t>
    </rPh>
    <rPh sb="4" eb="10">
      <t>コウトウ</t>
    </rPh>
    <phoneticPr fontId="2"/>
  </si>
  <si>
    <t>医療高等課程・准看護科</t>
  </si>
  <si>
    <t>帝京大学</t>
    <rPh sb="0" eb="4">
      <t>テイキョウダイガク</t>
    </rPh>
    <phoneticPr fontId="1"/>
  </si>
  <si>
    <t>福岡医療技術学部看護学科</t>
    <rPh sb="0" eb="2">
      <t>フクオカ</t>
    </rPh>
    <rPh sb="2" eb="4">
      <t>イリョウ</t>
    </rPh>
    <rPh sb="4" eb="8">
      <t>ギジュツガクブ</t>
    </rPh>
    <rPh sb="8" eb="12">
      <t>カンゴガッカ</t>
    </rPh>
    <phoneticPr fontId="2"/>
  </si>
  <si>
    <t>福岡国際医療福祉大学</t>
    <rPh sb="0" eb="2">
      <t>フクオカ</t>
    </rPh>
    <rPh sb="2" eb="4">
      <t>コクサイ</t>
    </rPh>
    <rPh sb="4" eb="6">
      <t>イリョウ</t>
    </rPh>
    <rPh sb="6" eb="8">
      <t>フクシ</t>
    </rPh>
    <rPh sb="8" eb="10">
      <t>ダイガク</t>
    </rPh>
    <phoneticPr fontId="2"/>
  </si>
  <si>
    <t>看護学部看護科</t>
    <rPh sb="0" eb="4">
      <t>カンゴガクブ</t>
    </rPh>
    <rPh sb="4" eb="7">
      <t>カンゴカ</t>
    </rPh>
    <phoneticPr fontId="4"/>
  </si>
  <si>
    <t>専門学校麻生看護大学校</t>
    <rPh sb="0" eb="2">
      <t>センモン</t>
    </rPh>
    <rPh sb="2" eb="4">
      <t>ガッコウ</t>
    </rPh>
    <rPh sb="4" eb="6">
      <t>アソウ</t>
    </rPh>
    <rPh sb="6" eb="8">
      <t>カンゴ</t>
    </rPh>
    <rPh sb="8" eb="11">
      <t>ダイガッコウ</t>
    </rPh>
    <phoneticPr fontId="1"/>
  </si>
  <si>
    <t>看護科通信課程</t>
    <rPh sb="0" eb="3">
      <t>カンゴカ</t>
    </rPh>
    <rPh sb="3" eb="5">
      <t>ツウシン</t>
    </rPh>
    <rPh sb="5" eb="7">
      <t>カテイ</t>
    </rPh>
    <phoneticPr fontId="2"/>
  </si>
  <si>
    <t>看護師２年課程</t>
    <rPh sb="4" eb="5">
      <t>ネン</t>
    </rPh>
    <rPh sb="5" eb="7">
      <t>カテイ</t>
    </rPh>
    <phoneticPr fontId="2"/>
  </si>
  <si>
    <t>大牟田医師会看護専門学校</t>
    <rPh sb="0" eb="3">
      <t>オオムタ</t>
    </rPh>
    <rPh sb="3" eb="6">
      <t>イシカイ</t>
    </rPh>
    <rPh sb="6" eb="8">
      <t>カンゴ</t>
    </rPh>
    <rPh sb="8" eb="10">
      <t>センモン</t>
    </rPh>
    <rPh sb="10" eb="12">
      <t>ガッコウ</t>
    </rPh>
    <phoneticPr fontId="1"/>
  </si>
  <si>
    <t>看護専門課程・看護科</t>
    <rPh sb="0" eb="2">
      <t>カンゴ</t>
    </rPh>
    <rPh sb="2" eb="4">
      <t>センモン</t>
    </rPh>
    <rPh sb="4" eb="6">
      <t>カテイ</t>
    </rPh>
    <rPh sb="7" eb="9">
      <t>カンゴ</t>
    </rPh>
    <rPh sb="9" eb="10">
      <t>カ</t>
    </rPh>
    <phoneticPr fontId="2"/>
  </si>
  <si>
    <t>八女筑後看護専門学校</t>
    <rPh sb="0" eb="4">
      <t>ヤメチクゴ</t>
    </rPh>
    <rPh sb="4" eb="6">
      <t>カンゴ</t>
    </rPh>
    <rPh sb="6" eb="8">
      <t>センモン</t>
    </rPh>
    <rPh sb="8" eb="10">
      <t>ガッコウ</t>
    </rPh>
    <phoneticPr fontId="1"/>
  </si>
  <si>
    <t>看護専門課程・看護科</t>
  </si>
  <si>
    <t>看護師２年課程</t>
    <rPh sb="0" eb="3">
      <t>カンゴシ</t>
    </rPh>
    <rPh sb="4" eb="5">
      <t>ネン</t>
    </rPh>
    <rPh sb="5" eb="7">
      <t>カテイ</t>
    </rPh>
    <phoneticPr fontId="1"/>
  </si>
  <si>
    <t>医療福祉専門学校緑生館</t>
    <rPh sb="0" eb="2">
      <t>イリョウ</t>
    </rPh>
    <rPh sb="2" eb="4">
      <t>フクシ</t>
    </rPh>
    <rPh sb="4" eb="6">
      <t>センモン</t>
    </rPh>
    <rPh sb="6" eb="8">
      <t>ガッコウ</t>
    </rPh>
    <rPh sb="8" eb="9">
      <t>リョク</t>
    </rPh>
    <rPh sb="9" eb="10">
      <t>セイ</t>
    </rPh>
    <rPh sb="10" eb="11">
      <t>カン</t>
    </rPh>
    <phoneticPr fontId="3"/>
  </si>
  <si>
    <t>２年課程・専攻看護学科</t>
    <rPh sb="1" eb="2">
      <t>ネン</t>
    </rPh>
    <rPh sb="2" eb="4">
      <t>カテイ</t>
    </rPh>
    <phoneticPr fontId="4"/>
  </si>
  <si>
    <t>出水郡医師会広域医療センター附属阿久根看護学校</t>
    <rPh sb="0" eb="3">
      <t>イズミグン</t>
    </rPh>
    <rPh sb="3" eb="6">
      <t>イシカイ</t>
    </rPh>
    <rPh sb="6" eb="8">
      <t>コウイキ</t>
    </rPh>
    <rPh sb="8" eb="10">
      <t>イリョウ</t>
    </rPh>
    <rPh sb="14" eb="16">
      <t>フゾク</t>
    </rPh>
    <rPh sb="16" eb="19">
      <t>アクネ</t>
    </rPh>
    <rPh sb="19" eb="21">
      <t>カンゴ</t>
    </rPh>
    <rPh sb="21" eb="23">
      <t>ガッコウ</t>
    </rPh>
    <phoneticPr fontId="1"/>
  </si>
  <si>
    <t>医療専門課程・看護科</t>
    <rPh sb="0" eb="2">
      <t>イリョウ</t>
    </rPh>
    <rPh sb="2" eb="4">
      <t>センモン</t>
    </rPh>
    <rPh sb="4" eb="6">
      <t>カテイ</t>
    </rPh>
    <rPh sb="7" eb="9">
      <t>カンゴ</t>
    </rPh>
    <rPh sb="9" eb="10">
      <t>カ</t>
    </rPh>
    <phoneticPr fontId="1"/>
  </si>
  <si>
    <t>たちばな医療専門学校</t>
    <rPh sb="4" eb="6">
      <t>イリョウ</t>
    </rPh>
    <rPh sb="6" eb="8">
      <t>センモン</t>
    </rPh>
    <rPh sb="8" eb="10">
      <t>ガッコウ</t>
    </rPh>
    <phoneticPr fontId="1"/>
  </si>
  <si>
    <t>２年課程・看護学科</t>
    <rPh sb="1" eb="2">
      <t>ネン</t>
    </rPh>
    <rPh sb="2" eb="4">
      <t>カテイ</t>
    </rPh>
    <phoneticPr fontId="4"/>
  </si>
  <si>
    <t>神村学園専修学校</t>
    <rPh sb="0" eb="1">
      <t>カミ</t>
    </rPh>
    <rPh sb="1" eb="2">
      <t>ムラ</t>
    </rPh>
    <rPh sb="2" eb="4">
      <t>ガクエン</t>
    </rPh>
    <rPh sb="4" eb="6">
      <t>センシュウ</t>
    </rPh>
    <rPh sb="6" eb="8">
      <t>ガッコウ</t>
    </rPh>
    <phoneticPr fontId="1"/>
  </si>
  <si>
    <t>看護学科</t>
    <rPh sb="0" eb="2">
      <t>カンゴ</t>
    </rPh>
    <rPh sb="2" eb="4">
      <t>ガッカ</t>
    </rPh>
    <phoneticPr fontId="1"/>
  </si>
  <si>
    <t>宮崎医療福祉専門学校</t>
    <rPh sb="0" eb="2">
      <t>ミヤザキ</t>
    </rPh>
    <rPh sb="2" eb="6">
      <t>イリョウフクシ</t>
    </rPh>
    <rPh sb="6" eb="10">
      <t>センモンガッコウ</t>
    </rPh>
    <phoneticPr fontId="4"/>
  </si>
  <si>
    <t>看護学科</t>
  </si>
  <si>
    <t>日本医療学園附属東亜看護学院</t>
  </si>
  <si>
    <t>看護師２年課程（通信制）</t>
    <rPh sb="0" eb="2">
      <t>カンゴ</t>
    </rPh>
    <rPh sb="2" eb="3">
      <t>シ</t>
    </rPh>
    <rPh sb="4" eb="5">
      <t>ネン</t>
    </rPh>
    <rPh sb="5" eb="7">
      <t>カテイ</t>
    </rPh>
    <rPh sb="8" eb="11">
      <t>ツウシンセイ</t>
    </rPh>
    <phoneticPr fontId="1"/>
  </si>
  <si>
    <t>学校法人穴吹学園穴吹医療大学校</t>
    <rPh sb="0" eb="4">
      <t>ガッコウホウジン</t>
    </rPh>
    <rPh sb="4" eb="6">
      <t>アナブキ</t>
    </rPh>
    <rPh sb="6" eb="8">
      <t>ガクエン</t>
    </rPh>
    <rPh sb="8" eb="10">
      <t>アナブキ</t>
    </rPh>
    <rPh sb="10" eb="12">
      <t>イリョウ</t>
    </rPh>
    <rPh sb="12" eb="15">
      <t>ダイガッコウ</t>
    </rPh>
    <phoneticPr fontId="4"/>
  </si>
  <si>
    <t>看護学科通信課程</t>
    <rPh sb="0" eb="4">
      <t>カンゴガッカ</t>
    </rPh>
    <rPh sb="4" eb="8">
      <t>ツウシンカテイ</t>
    </rPh>
    <phoneticPr fontId="4"/>
  </si>
  <si>
    <t>看護高等課程・准看護科</t>
    <rPh sb="0" eb="2">
      <t>カンゴ</t>
    </rPh>
    <rPh sb="2" eb="4">
      <t>コウトウ</t>
    </rPh>
    <rPh sb="4" eb="6">
      <t>カテイ</t>
    </rPh>
    <rPh sb="7" eb="8">
      <t>ジュン</t>
    </rPh>
    <rPh sb="8" eb="10">
      <t>カンゴ</t>
    </rPh>
    <rPh sb="10" eb="11">
      <t>カ</t>
    </rPh>
    <phoneticPr fontId="2"/>
  </si>
  <si>
    <t>大学</t>
    <rPh sb="0" eb="1">
      <t>ダイ</t>
    </rPh>
    <rPh sb="1" eb="2">
      <t>ガク</t>
    </rPh>
    <phoneticPr fontId="2"/>
  </si>
  <si>
    <t>ＶＬＯＯＫＵＰ用</t>
    <rPh sb="7" eb="8">
      <t>ヨウ</t>
    </rPh>
    <phoneticPr fontId="5"/>
  </si>
  <si>
    <t>学校・養成所名</t>
    <rPh sb="0" eb="2">
      <t>ガッコウ</t>
    </rPh>
    <rPh sb="3" eb="7">
      <t>ヨウセイジョメイ</t>
    </rPh>
    <phoneticPr fontId="5"/>
  </si>
  <si>
    <t>課程・学科名</t>
    <rPh sb="0" eb="2">
      <t>カテイ</t>
    </rPh>
    <rPh sb="3" eb="5">
      <t>ガッカ</t>
    </rPh>
    <rPh sb="5" eb="6">
      <t>メイ</t>
    </rPh>
    <phoneticPr fontId="5"/>
  </si>
  <si>
    <t>（１）　学校・養成所名のリスト</t>
    <rPh sb="4" eb="6">
      <t>ガッコウ</t>
    </rPh>
    <rPh sb="7" eb="10">
      <t>ヨウセイジョ</t>
    </rPh>
    <rPh sb="10" eb="11">
      <t>メイ</t>
    </rPh>
    <phoneticPr fontId="5"/>
  </si>
  <si>
    <t>100熊本市</t>
  </si>
  <si>
    <t>202八代市</t>
  </si>
  <si>
    <t>203人吉市</t>
  </si>
  <si>
    <t>204荒尾市</t>
  </si>
  <si>
    <t>205水俣市</t>
  </si>
  <si>
    <t>206玉名市</t>
  </si>
  <si>
    <t>208山鹿市</t>
  </si>
  <si>
    <t>210菊池市</t>
  </si>
  <si>
    <t>211宇土市</t>
  </si>
  <si>
    <t>212上天草市</t>
  </si>
  <si>
    <t>213宇城市</t>
  </si>
  <si>
    <t>214阿蘇市</t>
  </si>
  <si>
    <t>215天草市</t>
  </si>
  <si>
    <t>216合志市</t>
  </si>
  <si>
    <t>348美里町</t>
  </si>
  <si>
    <t>364玉東町</t>
  </si>
  <si>
    <t>367南関町</t>
  </si>
  <si>
    <t>368長洲町</t>
  </si>
  <si>
    <t>369和水町</t>
  </si>
  <si>
    <t>403大津町</t>
  </si>
  <si>
    <t>404菊陽町</t>
  </si>
  <si>
    <t>423南小国町</t>
  </si>
  <si>
    <t>424小国町</t>
  </si>
  <si>
    <t>425産山村</t>
  </si>
  <si>
    <t>428高森町</t>
  </si>
  <si>
    <t>432西原村</t>
  </si>
  <si>
    <t>433南阿蘇村</t>
  </si>
  <si>
    <t>441御船町</t>
  </si>
  <si>
    <t>442嘉島町</t>
  </si>
  <si>
    <t>443益城町</t>
  </si>
  <si>
    <t>444甲佐町</t>
  </si>
  <si>
    <t>447山都町</t>
  </si>
  <si>
    <t>468氷川町</t>
  </si>
  <si>
    <t>482芦北町</t>
  </si>
  <si>
    <t>484津奈木町</t>
  </si>
  <si>
    <t>501錦町</t>
  </si>
  <si>
    <t>505多良木町</t>
  </si>
  <si>
    <t>506湯前町</t>
  </si>
  <si>
    <t>507水上村</t>
  </si>
  <si>
    <t>510相良村</t>
  </si>
  <si>
    <t>511五木村</t>
  </si>
  <si>
    <t>512山江村</t>
  </si>
  <si>
    <t>513球磨村</t>
  </si>
  <si>
    <t>514あさぎり町</t>
  </si>
  <si>
    <t>531苓北町</t>
  </si>
  <si>
    <t>（２）　市町村名のリスト</t>
    <rPh sb="4" eb="7">
      <t>シチョウソン</t>
    </rPh>
    <rPh sb="7" eb="8">
      <t>メイ</t>
    </rPh>
    <phoneticPr fontId="5"/>
  </si>
  <si>
    <t>市町村名</t>
    <rPh sb="0" eb="4">
      <t>シチョウソンメイ</t>
    </rPh>
    <phoneticPr fontId="5"/>
  </si>
  <si>
    <t>202八代市</t>
    <rPh sb="3" eb="6">
      <t>ヤツシロシ</t>
    </rPh>
    <phoneticPr fontId="5"/>
  </si>
  <si>
    <t>リストから選択</t>
    <rPh sb="5" eb="7">
      <t>センタク</t>
    </rPh>
    <phoneticPr fontId="5"/>
  </si>
  <si>
    <t>手入力</t>
    <rPh sb="0" eb="3">
      <t>テニュウリョク</t>
    </rPh>
    <phoneticPr fontId="5"/>
  </si>
  <si>
    <t>－</t>
    <phoneticPr fontId="5"/>
  </si>
  <si>
    <t>様式１　（「新規」の貸与希望者がいる場合）</t>
    <rPh sb="0" eb="2">
      <t>ヨウシキ</t>
    </rPh>
    <rPh sb="6" eb="8">
      <t>シンキ</t>
    </rPh>
    <rPh sb="10" eb="12">
      <t>タイヨ</t>
    </rPh>
    <rPh sb="12" eb="15">
      <t>キボウシャ</t>
    </rPh>
    <rPh sb="18" eb="20">
      <t>バアイ</t>
    </rPh>
    <phoneticPr fontId="5"/>
  </si>
  <si>
    <t>様式２　（「継続」の貸与希望者がいる場合）</t>
    <rPh sb="0" eb="2">
      <t>ヨウシキ</t>
    </rPh>
    <rPh sb="6" eb="8">
      <t>ケイゾク</t>
    </rPh>
    <rPh sb="10" eb="12">
      <t>タイヨ</t>
    </rPh>
    <rPh sb="12" eb="15">
      <t>キボウシャ</t>
    </rPh>
    <rPh sb="18" eb="20">
      <t>バアイ</t>
    </rPh>
    <phoneticPr fontId="5"/>
  </si>
  <si>
    <r>
      <t>【</t>
    </r>
    <r>
      <rPr>
        <b/>
        <u/>
        <sz val="12"/>
        <color rgb="FFFF0000"/>
        <rFont val="ＭＳ ゴシック"/>
        <family val="3"/>
        <charset val="128"/>
      </rPr>
      <t>新　規</t>
    </r>
    <r>
      <rPr>
        <b/>
        <sz val="12"/>
        <color rgb="FFFF0000"/>
        <rFont val="ＭＳ ゴシック"/>
        <family val="3"/>
        <charset val="128"/>
      </rPr>
      <t>】</t>
    </r>
    <rPh sb="1" eb="2">
      <t>シン</t>
    </rPh>
    <rPh sb="3" eb="4">
      <t>キ</t>
    </rPh>
    <phoneticPr fontId="5"/>
  </si>
  <si>
    <r>
      <t>【</t>
    </r>
    <r>
      <rPr>
        <b/>
        <u/>
        <sz val="12"/>
        <color rgb="FFFF0000"/>
        <rFont val="ＭＳ ゴシック"/>
        <family val="3"/>
        <charset val="128"/>
      </rPr>
      <t>継　続</t>
    </r>
    <r>
      <rPr>
        <b/>
        <sz val="12"/>
        <color rgb="FFFF0000"/>
        <rFont val="ＭＳ ゴシック"/>
        <family val="3"/>
        <charset val="128"/>
      </rPr>
      <t>】</t>
    </r>
    <rPh sb="1" eb="2">
      <t>ツギ</t>
    </rPh>
    <rPh sb="3" eb="4">
      <t>ゾク</t>
    </rPh>
    <phoneticPr fontId="5"/>
  </si>
  <si>
    <t>入力漏れチェック</t>
    <rPh sb="0" eb="2">
      <t>ニュウリョク</t>
    </rPh>
    <rPh sb="2" eb="3">
      <t>モ</t>
    </rPh>
    <phoneticPr fontId="5"/>
  </si>
  <si>
    <t>１年生</t>
    <rPh sb="1" eb="3">
      <t>ネンセイ</t>
    </rPh>
    <phoneticPr fontId="5"/>
  </si>
  <si>
    <t>２年生</t>
    <rPh sb="1" eb="3">
      <t>ネンセイ</t>
    </rPh>
    <phoneticPr fontId="5"/>
  </si>
  <si>
    <t>３年生</t>
    <rPh sb="1" eb="3">
      <t>ネンセイ</t>
    </rPh>
    <phoneticPr fontId="5"/>
  </si>
  <si>
    <t>４年生</t>
    <rPh sb="1" eb="3">
      <t>ネンセイ</t>
    </rPh>
    <phoneticPr fontId="5"/>
  </si>
  <si>
    <t>５年生</t>
    <rPh sb="1" eb="3">
      <t>ネンセイ</t>
    </rPh>
    <phoneticPr fontId="5"/>
  </si>
  <si>
    <t>貸与希望者</t>
    <rPh sb="0" eb="5">
      <t>タイヨキボウシャ</t>
    </rPh>
    <phoneticPr fontId="5"/>
  </si>
  <si>
    <t>継続</t>
    <rPh sb="0" eb="2">
      <t>ケイゾク</t>
    </rPh>
    <phoneticPr fontId="5"/>
  </si>
  <si>
    <t>新規</t>
    <rPh sb="0" eb="2">
      <t>シンキ</t>
    </rPh>
    <phoneticPr fontId="5"/>
  </si>
  <si>
    <t>計</t>
    <rPh sb="0" eb="1">
      <t>ケイ</t>
    </rPh>
    <phoneticPr fontId="5"/>
  </si>
  <si>
    <t>合計</t>
    <rPh sb="0" eb="2">
      <t>ゴウケイ</t>
    </rPh>
    <phoneticPr fontId="5"/>
  </si>
  <si>
    <t>［人］</t>
    <rPh sb="1" eb="2">
      <t>ニン</t>
    </rPh>
    <phoneticPr fontId="5"/>
  </si>
  <si>
    <t>学校・養成所名　課程・学科名　課程種別　⇒　</t>
    <rPh sb="0" eb="2">
      <t>ガッコウ</t>
    </rPh>
    <rPh sb="3" eb="7">
      <t>ヨウセイジョメイ</t>
    </rPh>
    <rPh sb="8" eb="10">
      <t>カテイ</t>
    </rPh>
    <rPh sb="11" eb="14">
      <t>ガッカメイ</t>
    </rPh>
    <rPh sb="15" eb="19">
      <t>カテイシュベツ</t>
    </rPh>
    <phoneticPr fontId="5"/>
  </si>
  <si>
    <t>貸与希望者　⇒　</t>
    <rPh sb="0" eb="5">
      <t>タイヨキボウシャ</t>
    </rPh>
    <phoneticPr fontId="5"/>
  </si>
  <si>
    <t>↓「あり」の場合は、以下にその人数を記載してください。</t>
    <rPh sb="6" eb="8">
      <t>バアイ</t>
    </rPh>
    <rPh sb="10" eb="12">
      <t>イカ</t>
    </rPh>
    <rPh sb="15" eb="17">
      <t>ニンズウ</t>
    </rPh>
    <rPh sb="18" eb="20">
      <t>キサイ</t>
    </rPh>
    <phoneticPr fontId="5"/>
  </si>
  <si>
    <t>※　「新規」とは、「継続」以外の者</t>
    <phoneticPr fontId="5"/>
  </si>
  <si>
    <t>　（例えば、准看護師課程で貸与を受けたことがあっても、看護師課程で新たに貸与を希望する者は「新規」としてください。）</t>
    <phoneticPr fontId="5"/>
  </si>
  <si>
    <r>
      <t>※　</t>
    </r>
    <r>
      <rPr>
        <u/>
        <sz val="10"/>
        <color rgb="FFFF0000"/>
        <rFont val="ＭＳ ゴシック"/>
        <family val="3"/>
        <charset val="128"/>
      </rPr>
      <t>「継続」</t>
    </r>
    <r>
      <rPr>
        <u/>
        <sz val="10"/>
        <color theme="1"/>
        <rFont val="ＭＳ ゴシック"/>
        <family val="3"/>
        <charset val="128"/>
      </rPr>
      <t>の貸与希望者がいる場合は、併せて</t>
    </r>
    <r>
      <rPr>
        <u/>
        <sz val="10"/>
        <color rgb="FFFF0000"/>
        <rFont val="ＭＳ ゴシック"/>
        <family val="3"/>
        <charset val="128"/>
      </rPr>
      <t>「様式２」の提出</t>
    </r>
    <r>
      <rPr>
        <u/>
        <sz val="10"/>
        <color theme="1"/>
        <rFont val="ＭＳ ゴシック"/>
        <family val="3"/>
        <charset val="128"/>
      </rPr>
      <t>をお願いします。</t>
    </r>
    <phoneticPr fontId="5"/>
  </si>
  <si>
    <r>
      <t>　　</t>
    </r>
    <r>
      <rPr>
        <u/>
        <sz val="10"/>
        <color rgb="FFFF0000"/>
        <rFont val="ＭＳ ゴシック"/>
        <family val="3"/>
        <charset val="128"/>
      </rPr>
      <t>「新規」</t>
    </r>
    <r>
      <rPr>
        <u/>
        <sz val="10"/>
        <color theme="1"/>
        <rFont val="ＭＳ ゴシック"/>
        <family val="3"/>
        <charset val="128"/>
      </rPr>
      <t>の貸与希望者がいる場合は、併せて</t>
    </r>
    <r>
      <rPr>
        <u/>
        <sz val="10"/>
        <color rgb="FFFF0000"/>
        <rFont val="ＭＳ ゴシック"/>
        <family val="3"/>
        <charset val="128"/>
      </rPr>
      <t>「様式３」の提出</t>
    </r>
    <r>
      <rPr>
        <u/>
        <sz val="10"/>
        <color theme="1"/>
        <rFont val="ＭＳ ゴシック"/>
        <family val="3"/>
        <charset val="128"/>
      </rPr>
      <t>をお願いします。</t>
    </r>
    <phoneticPr fontId="5"/>
  </si>
  <si>
    <t>ご担当者名：</t>
    <rPh sb="1" eb="4">
      <t>タントウシャ</t>
    </rPh>
    <rPh sb="4" eb="5">
      <t>メイ</t>
    </rPh>
    <phoneticPr fontId="5"/>
  </si>
  <si>
    <t>電話番号：</t>
    <rPh sb="0" eb="4">
      <t>デンワバンゴウ</t>
    </rPh>
    <phoneticPr fontId="5"/>
  </si>
  <si>
    <t>メールアドレス：</t>
    <phoneticPr fontId="5"/>
  </si>
  <si>
    <t>入力漏れチェック
↓↓↓</t>
    <rPh sb="0" eb="2">
      <t>ニュウリョク</t>
    </rPh>
    <rPh sb="2" eb="3">
      <t>モ</t>
    </rPh>
    <phoneticPr fontId="5"/>
  </si>
  <si>
    <t>月額</t>
    <rPh sb="0" eb="2">
      <t>ゲツガク</t>
    </rPh>
    <phoneticPr fontId="5"/>
  </si>
  <si>
    <t>年額</t>
    <rPh sb="0" eb="2">
      <t>ネンガク</t>
    </rPh>
    <phoneticPr fontId="5"/>
  </si>
  <si>
    <t>都道府県名</t>
    <rPh sb="0" eb="5">
      <t>トドウフケンメイ</t>
    </rPh>
    <phoneticPr fontId="5"/>
  </si>
  <si>
    <t>熊本県</t>
    <rPh sb="0" eb="3">
      <t>クマモトケン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</si>
  <si>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</si>
  <si>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</si>
  <si>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鹿児島県</t>
    <rPh sb="0" eb="4">
      <t>カゴシマケン</t>
    </rPh>
    <phoneticPr fontId="5"/>
  </si>
  <si>
    <t>宮崎県</t>
    <rPh sb="0" eb="3">
      <t>ミヤザキケン</t>
    </rPh>
    <phoneticPr fontId="5"/>
  </si>
  <si>
    <t>山口県</t>
    <rPh sb="0" eb="3">
      <t>ヤマグチケン</t>
    </rPh>
    <phoneticPr fontId="5"/>
  </si>
  <si>
    <t>香川県</t>
    <rPh sb="0" eb="3">
      <t>カガワケン</t>
    </rPh>
    <phoneticPr fontId="5"/>
  </si>
  <si>
    <t>work</t>
    <phoneticPr fontId="5"/>
  </si>
  <si>
    <t>最終学年</t>
    <rPh sb="0" eb="4">
      <t>サイシュウガクネン</t>
    </rPh>
    <phoneticPr fontId="5"/>
  </si>
  <si>
    <t>１　学校・養成所　基本情報</t>
    <rPh sb="2" eb="4">
      <t>ガッコウ</t>
    </rPh>
    <rPh sb="5" eb="8">
      <t>ヨウセイジョ</t>
    </rPh>
    <rPh sb="9" eb="13">
      <t>キホンジョウホウ</t>
    </rPh>
    <phoneticPr fontId="5"/>
  </si>
  <si>
    <t>県内・県外区分</t>
    <rPh sb="0" eb="2">
      <t>ケンナイ</t>
    </rPh>
    <rPh sb="3" eb="5">
      <t>ケンガイ</t>
    </rPh>
    <rPh sb="5" eb="7">
      <t>クブン</t>
    </rPh>
    <phoneticPr fontId="5"/>
  </si>
  <si>
    <t>生徒定員
１年生</t>
    <rPh sb="0" eb="2">
      <t>セイト</t>
    </rPh>
    <rPh sb="2" eb="4">
      <t>テイイン</t>
    </rPh>
    <rPh sb="6" eb="8">
      <t>ネンセイ</t>
    </rPh>
    <phoneticPr fontId="5"/>
  </si>
  <si>
    <t>生徒定員
２年生</t>
    <rPh sb="0" eb="2">
      <t>セイト</t>
    </rPh>
    <rPh sb="2" eb="4">
      <t>テイイン</t>
    </rPh>
    <rPh sb="6" eb="8">
      <t>ネンセイ</t>
    </rPh>
    <phoneticPr fontId="5"/>
  </si>
  <si>
    <t>生徒定員
３年生</t>
    <rPh sb="0" eb="2">
      <t>セイト</t>
    </rPh>
    <rPh sb="2" eb="4">
      <t>テイイン</t>
    </rPh>
    <rPh sb="6" eb="8">
      <t>ネンセイ</t>
    </rPh>
    <phoneticPr fontId="5"/>
  </si>
  <si>
    <t>生徒定員
４年生</t>
    <rPh sb="0" eb="2">
      <t>セイト</t>
    </rPh>
    <rPh sb="2" eb="4">
      <t>テイイン</t>
    </rPh>
    <rPh sb="6" eb="8">
      <t>ネンセイ</t>
    </rPh>
    <phoneticPr fontId="5"/>
  </si>
  <si>
    <t>生徒定員
５年生</t>
    <rPh sb="0" eb="2">
      <t>セイト</t>
    </rPh>
    <rPh sb="2" eb="4">
      <t>テイイン</t>
    </rPh>
    <rPh sb="6" eb="8">
      <t>ネンセイ</t>
    </rPh>
    <phoneticPr fontId="5"/>
  </si>
  <si>
    <t>２　貸与希望者情報　（※抜粋）</t>
    <rPh sb="2" eb="7">
      <t>タイヨキボウシャ</t>
    </rPh>
    <rPh sb="7" eb="9">
      <t>ジョウホウ</t>
    </rPh>
    <rPh sb="12" eb="14">
      <t>バッスイ</t>
    </rPh>
    <phoneticPr fontId="5"/>
  </si>
  <si>
    <r>
      <t>様式２：</t>
    </r>
    <r>
      <rPr>
        <sz val="10"/>
        <color rgb="FFFF0000"/>
        <rFont val="ＭＳ ゴシック"/>
        <family val="3"/>
        <charset val="128"/>
      </rPr>
      <t>「継続」</t>
    </r>
    <r>
      <rPr>
        <sz val="10"/>
        <color theme="1"/>
        <rFont val="ＭＳ ゴシック"/>
        <family val="2"/>
        <charset val="128"/>
      </rPr>
      <t>希望；名簿</t>
    </r>
    <rPh sb="0" eb="2">
      <t>ヨウシキ</t>
    </rPh>
    <rPh sb="5" eb="7">
      <t>ケイゾク</t>
    </rPh>
    <rPh sb="8" eb="10">
      <t>キボウ</t>
    </rPh>
    <rPh sb="11" eb="13">
      <t>メイボ</t>
    </rPh>
    <phoneticPr fontId="5"/>
  </si>
  <si>
    <r>
      <t>様式３：</t>
    </r>
    <r>
      <rPr>
        <sz val="10"/>
        <color rgb="FFFF0000"/>
        <rFont val="ＭＳ ゴシック"/>
        <family val="3"/>
        <charset val="128"/>
      </rPr>
      <t>「新規」</t>
    </r>
    <r>
      <rPr>
        <sz val="10"/>
        <color theme="1"/>
        <rFont val="ＭＳ ゴシック"/>
        <family val="2"/>
        <charset val="128"/>
      </rPr>
      <t>希望；名簿</t>
    </r>
    <rPh sb="0" eb="2">
      <t>ヨウシキ</t>
    </rPh>
    <rPh sb="5" eb="7">
      <t>シンキ</t>
    </rPh>
    <rPh sb="8" eb="10">
      <t>キボウ</t>
    </rPh>
    <rPh sb="11" eb="13">
      <t>メイボ</t>
    </rPh>
    <phoneticPr fontId="5"/>
  </si>
  <si>
    <t>県内？</t>
    <rPh sb="0" eb="2">
      <t>ケンナイ</t>
    </rPh>
    <phoneticPr fontId="5"/>
  </si>
  <si>
    <t>最終学年？</t>
    <rPh sb="0" eb="4">
      <t>サイシュウガクネン</t>
    </rPh>
    <phoneticPr fontId="5"/>
  </si>
  <si>
    <t>県内</t>
    <rPh sb="0" eb="2">
      <t>ケンナイ</t>
    </rPh>
    <phoneticPr fontId="5"/>
  </si>
  <si>
    <t>県外</t>
    <rPh sb="0" eb="2">
      <t>ケンガイ</t>
    </rPh>
    <phoneticPr fontId="5"/>
  </si>
  <si>
    <t>「県内最終学年」or「県外」フラグ</t>
    <rPh sb="1" eb="3">
      <t>ケンナイ</t>
    </rPh>
    <rPh sb="3" eb="5">
      <t>サイシュウ</t>
    </rPh>
    <rPh sb="5" eb="7">
      <t>ガクネン</t>
    </rPh>
    <rPh sb="11" eb="13">
      <t>ケンガイ</t>
    </rPh>
    <phoneticPr fontId="5"/>
  </si>
  <si>
    <t>継続
（最終学年）</t>
    <rPh sb="0" eb="2">
      <t>ケイゾク</t>
    </rPh>
    <rPh sb="4" eb="8">
      <t>サイシュウガクネン</t>
    </rPh>
    <phoneticPr fontId="5"/>
  </si>
  <si>
    <t>継続
（最終学年以外）</t>
    <rPh sb="0" eb="2">
      <t>ケイゾク</t>
    </rPh>
    <rPh sb="4" eb="8">
      <t>サイシュウガクネン</t>
    </rPh>
    <rPh sb="8" eb="10">
      <t>イガイ</t>
    </rPh>
    <phoneticPr fontId="5"/>
  </si>
  <si>
    <t>４　掃き出し用</t>
    <rPh sb="2" eb="3">
      <t>ハ</t>
    </rPh>
    <rPh sb="4" eb="5">
      <t>ダ</t>
    </rPh>
    <rPh sb="6" eb="7">
      <t>ヨウ</t>
    </rPh>
    <phoneticPr fontId="5"/>
  </si>
  <si>
    <t>３　区分別の希望人数計算</t>
    <rPh sb="2" eb="5">
      <t>クブンベツ</t>
    </rPh>
    <rPh sb="6" eb="8">
      <t>キボウ</t>
    </rPh>
    <rPh sb="8" eb="10">
      <t>ニンズウ</t>
    </rPh>
    <rPh sb="10" eb="12">
      <t>ケイサン</t>
    </rPh>
    <phoneticPr fontId="5"/>
  </si>
  <si>
    <t>新規</t>
    <rPh sb="0" eb="2">
      <t>シンキ</t>
    </rPh>
    <phoneticPr fontId="5"/>
  </si>
  <si>
    <t>計</t>
    <rPh sb="0" eb="1">
      <t>ケイ</t>
    </rPh>
    <phoneticPr fontId="5"/>
  </si>
  <si>
    <t>①</t>
    <phoneticPr fontId="5"/>
  </si>
  <si>
    <t>②</t>
    <phoneticPr fontId="5"/>
  </si>
  <si>
    <t>希望申込人数［人］</t>
    <rPh sb="0" eb="2">
      <t>キボウ</t>
    </rPh>
    <rPh sb="2" eb="4">
      <t>モウシコミ</t>
    </rPh>
    <rPh sb="4" eb="6">
      <t>ニンズ</t>
    </rPh>
    <rPh sb="7" eb="8">
      <t>ニン</t>
    </rPh>
    <phoneticPr fontId="5"/>
  </si>
  <si>
    <t>継続</t>
    <rPh sb="0" eb="2">
      <t>ケイゾク</t>
    </rPh>
    <phoneticPr fontId="5"/>
  </si>
  <si>
    <t>①＋②</t>
    <phoneticPr fontId="5"/>
  </si>
  <si>
    <t>　学校・養成所名　課程・学科名　課程種別</t>
    <rPh sb="1" eb="3">
      <t>ガッコウ</t>
    </rPh>
    <rPh sb="4" eb="8">
      <t>ヨウセイジョメイ</t>
    </rPh>
    <rPh sb="9" eb="11">
      <t>カテイ</t>
    </rPh>
    <rPh sb="12" eb="15">
      <t>ガッカメイ</t>
    </rPh>
    <rPh sb="16" eb="20">
      <t>カテイシュベツ</t>
    </rPh>
    <phoneticPr fontId="5"/>
  </si>
  <si>
    <t>←このデータを「【MT　01、03】貸与希望調査結果・貸与者数決定表.xlsm」に値コピーで張り付ける。</t>
    <rPh sb="41" eb="42">
      <t>アタイ</t>
    </rPh>
    <rPh sb="46" eb="47">
      <t>ハ</t>
    </rPh>
    <rPh sb="48" eb="49">
      <t>ツ</t>
    </rPh>
    <phoneticPr fontId="5"/>
  </si>
  <si>
    <t>継続　二郎</t>
    <rPh sb="0" eb="2">
      <t>ケイゾク</t>
    </rPh>
    <rPh sb="3" eb="4">
      <t>ニ</t>
    </rPh>
    <rPh sb="4" eb="5">
      <t>ロウ</t>
    </rPh>
    <phoneticPr fontId="5"/>
  </si>
  <si>
    <t>継続　一郎</t>
    <rPh sb="0" eb="2">
      <t>ケイゾク</t>
    </rPh>
    <rPh sb="3" eb="5">
      <t>イチロウ</t>
    </rPh>
    <phoneticPr fontId="5"/>
  </si>
  <si>
    <t>継続　三郎</t>
    <rPh sb="0" eb="2">
      <t>ケイゾク</t>
    </rPh>
    <rPh sb="3" eb="5">
      <t>サブロウ</t>
    </rPh>
    <phoneticPr fontId="5"/>
  </si>
  <si>
    <t>継続　四郎</t>
    <rPh sb="0" eb="2">
      <t>ケイゾク</t>
    </rPh>
    <rPh sb="3" eb="5">
      <t>シロウ</t>
    </rPh>
    <phoneticPr fontId="5"/>
  </si>
  <si>
    <t>継続　五郎</t>
    <rPh sb="0" eb="2">
      <t>ケイゾク</t>
    </rPh>
    <rPh sb="3" eb="5">
      <t>ゴロウ</t>
    </rPh>
    <phoneticPr fontId="5"/>
  </si>
  <si>
    <t>新規　雪子</t>
    <rPh sb="0" eb="2">
      <t>シンキ</t>
    </rPh>
    <rPh sb="3" eb="5">
      <t>ユキコ</t>
    </rPh>
    <phoneticPr fontId="5"/>
  </si>
  <si>
    <t>新規　月子</t>
    <rPh sb="0" eb="2">
      <t>シンキ</t>
    </rPh>
    <rPh sb="3" eb="5">
      <t>ツキコ</t>
    </rPh>
    <phoneticPr fontId="5"/>
  </si>
  <si>
    <t>新規　花子</t>
    <rPh sb="0" eb="2">
      <t>シンキ</t>
    </rPh>
    <rPh sb="3" eb="5">
      <t>ハナコ</t>
    </rPh>
    <phoneticPr fontId="5"/>
  </si>
  <si>
    <t>R2</t>
    <phoneticPr fontId="5"/>
  </si>
  <si>
    <t>有り</t>
  </si>
  <si>
    <t>有り</t>
    <rPh sb="0" eb="1">
      <t>アリ</t>
    </rPh>
    <phoneticPr fontId="5"/>
  </si>
  <si>
    <t>無し</t>
  </si>
  <si>
    <r>
      <t>（ただし、</t>
    </r>
    <r>
      <rPr>
        <b/>
        <u/>
        <sz val="10"/>
        <color rgb="FFFF0000"/>
        <rFont val="ＭＳ ゴシック"/>
        <family val="3"/>
        <charset val="128"/>
      </rPr>
      <t>ゼロは入力しないで</t>
    </r>
    <r>
      <rPr>
        <b/>
        <sz val="10"/>
        <color rgb="FFFF0000"/>
        <rFont val="ＭＳ ゴシック"/>
        <family val="3"/>
        <charset val="128"/>
      </rPr>
      <t>ください。）</t>
    </r>
    <rPh sb="8" eb="10">
      <t>ニュウリョク</t>
    </rPh>
    <phoneticPr fontId="5"/>
  </si>
  <si>
    <t>R1、R2</t>
    <phoneticPr fontId="5"/>
  </si>
  <si>
    <t>H30、R1</t>
    <phoneticPr fontId="5"/>
  </si>
  <si>
    <t>宗像看護専門学校</t>
    <rPh sb="0" eb="2">
      <t>ムナカタ</t>
    </rPh>
    <rPh sb="2" eb="4">
      <t>カンゴ</t>
    </rPh>
    <rPh sb="4" eb="6">
      <t>センモン</t>
    </rPh>
    <rPh sb="6" eb="8">
      <t>ガッコウ</t>
    </rPh>
    <phoneticPr fontId="1"/>
  </si>
  <si>
    <t>第１科（３年課程）</t>
    <phoneticPr fontId="2"/>
  </si>
  <si>
    <t>看護師３年課程</t>
    <phoneticPr fontId="5"/>
  </si>
  <si>
    <t>准看護科</t>
    <rPh sb="0" eb="1">
      <t>ジュン</t>
    </rPh>
    <phoneticPr fontId="5"/>
  </si>
  <si>
    <t>熊本保健科学大学</t>
    <rPh sb="0" eb="2">
      <t>クマモト</t>
    </rPh>
    <rPh sb="2" eb="8">
      <t>ホケンカガクダイガク</t>
    </rPh>
    <phoneticPr fontId="5"/>
  </si>
  <si>
    <t>有明高等学校</t>
    <rPh sb="0" eb="6">
      <t>アリアケコウトウガッコウ</t>
    </rPh>
    <phoneticPr fontId="5"/>
  </si>
  <si>
    <t>熊本中央高等学校</t>
    <rPh sb="0" eb="8">
      <t>クマモトチュウオウコウトウガッコウ</t>
    </rPh>
    <phoneticPr fontId="5"/>
  </si>
  <si>
    <t>玉名女子高等学校</t>
    <rPh sb="0" eb="8">
      <t>タマナジョシコウトウガッコウ</t>
    </rPh>
    <phoneticPr fontId="5"/>
  </si>
  <si>
    <t>熊本医療センター附属看護学校</t>
    <rPh sb="0" eb="4">
      <t>クマモトイリョウ</t>
    </rPh>
    <rPh sb="8" eb="10">
      <t>フゾク</t>
    </rPh>
    <rPh sb="10" eb="14">
      <t>カンゴガッコウ</t>
    </rPh>
    <phoneticPr fontId="5"/>
  </si>
  <si>
    <t>豊西准看護学院</t>
    <rPh sb="0" eb="2">
      <t>トヨニシ</t>
    </rPh>
    <rPh sb="2" eb="5">
      <t>ジュンカンゴ</t>
    </rPh>
    <rPh sb="5" eb="7">
      <t>ガクイン</t>
    </rPh>
    <phoneticPr fontId="5"/>
  </si>
  <si>
    <t>小林看護医療専門学校</t>
    <rPh sb="0" eb="2">
      <t>コバヤシ</t>
    </rPh>
    <rPh sb="2" eb="4">
      <t>カンゴ</t>
    </rPh>
    <rPh sb="4" eb="10">
      <t>イリョウセンモンガッコウ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</si>
  <si>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</si>
  <si>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</si>
  <si>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大学</t>
    <rPh sb="0" eb="2">
      <t>ダイガク</t>
    </rPh>
    <phoneticPr fontId="5"/>
  </si>
  <si>
    <t>保健学科</t>
    <rPh sb="0" eb="4">
      <t>ホケンガッカ</t>
    </rPh>
    <phoneticPr fontId="5"/>
  </si>
  <si>
    <t>看護学科</t>
    <phoneticPr fontId="5"/>
  </si>
  <si>
    <t>Ⅱ</t>
  </si>
  <si>
    <t>Ⅱ</t>
    <phoneticPr fontId="5"/>
  </si>
  <si>
    <t>Ⅱ</t>
    <phoneticPr fontId="5"/>
  </si>
  <si>
    <t>Ⅰ</t>
  </si>
  <si>
    <t>Ⅳ</t>
  </si>
  <si>
    <t>Ⅳ</t>
    <phoneticPr fontId="5"/>
  </si>
  <si>
    <t>様式１</t>
    <rPh sb="0" eb="2">
      <t>ヨウシキ</t>
    </rPh>
    <phoneticPr fontId="5"/>
  </si>
  <si>
    <t>様式２</t>
    <rPh sb="0" eb="2">
      <t>ヨウシキ</t>
    </rPh>
    <phoneticPr fontId="5"/>
  </si>
  <si>
    <t>学校・養成所名　課程・学科名　課程種別</t>
    <rPh sb="0" eb="2">
      <t>ガッコウ</t>
    </rPh>
    <rPh sb="3" eb="7">
      <t>ヨウセイジョメイ</t>
    </rPh>
    <rPh sb="8" eb="10">
      <t>カテイ</t>
    </rPh>
    <rPh sb="11" eb="14">
      <t>ガッカメイ</t>
    </rPh>
    <rPh sb="15" eb="19">
      <t>カテイシュベツ</t>
    </rPh>
    <phoneticPr fontId="5"/>
  </si>
  <si>
    <t>免許取得後の就業希望_区分（※別紙４注２参照）</t>
    <rPh sb="0" eb="5">
      <t>メンキョシュトクゴ</t>
    </rPh>
    <rPh sb="6" eb="10">
      <t>シュウギョウキボウ</t>
    </rPh>
    <rPh sb="11" eb="13">
      <t>クブン</t>
    </rPh>
    <rPh sb="15" eb="17">
      <t>ベッシ</t>
    </rPh>
    <rPh sb="18" eb="19">
      <t>チュウ</t>
    </rPh>
    <rPh sb="20" eb="22">
      <t>サンショウ</t>
    </rPh>
    <phoneticPr fontId="5"/>
  </si>
  <si>
    <t>免許取得後の就業希望_市町村名（※別紙４注２参照）</t>
    <rPh sb="0" eb="5">
      <t>メンキョシュトクゴ</t>
    </rPh>
    <rPh sb="6" eb="10">
      <t>シュウギョウキボウ</t>
    </rPh>
    <rPh sb="11" eb="15">
      <t>シチョウソンメイ</t>
    </rPh>
    <phoneticPr fontId="5"/>
  </si>
  <si>
    <t>推薦予定（※別紙４注３参照）</t>
    <rPh sb="0" eb="4">
      <t>スイセンヨテイ</t>
    </rPh>
    <rPh sb="6" eb="8">
      <t>ベッシ</t>
    </rPh>
    <rPh sb="9" eb="10">
      <t>チュウ</t>
    </rPh>
    <rPh sb="11" eb="13">
      <t>サンショウ</t>
    </rPh>
    <phoneticPr fontId="5"/>
  </si>
  <si>
    <t>「継続」の貸与希望者がいる場合</t>
    <phoneticPr fontId="5"/>
  </si>
  <si>
    <t>「新規」の貸与希望者がいる場合</t>
    <phoneticPr fontId="5"/>
  </si>
  <si>
    <t>免許取得後の就業希望_市町村名（※別紙４注２参照）</t>
    <rPh sb="0" eb="5">
      <t>メンキョシュトクゴ</t>
    </rPh>
    <rPh sb="6" eb="10">
      <t>シュウギョウキボウ</t>
    </rPh>
    <rPh sb="11" eb="15">
      <t>シチョウソンメイ</t>
    </rPh>
    <rPh sb="17" eb="19">
      <t>ベッシ</t>
    </rPh>
    <rPh sb="20" eb="21">
      <t>チュウ</t>
    </rPh>
    <rPh sb="22" eb="24">
      <t>サンショウ</t>
    </rPh>
    <phoneticPr fontId="5"/>
  </si>
  <si>
    <t>様式３</t>
    <rPh sb="0" eb="2">
      <t>ヨウシキ</t>
    </rPh>
    <phoneticPr fontId="5"/>
  </si>
  <si>
    <t>沖縄県</t>
    <rPh sb="0" eb="3">
      <t>オキナワケン</t>
    </rPh>
    <phoneticPr fontId="5"/>
  </si>
  <si>
    <t>看護学科</t>
    <phoneticPr fontId="5"/>
  </si>
  <si>
    <t>長崎県</t>
    <rPh sb="0" eb="3">
      <t>ナガサキケン</t>
    </rPh>
    <phoneticPr fontId="5"/>
  </si>
  <si>
    <t>長崎県央看護学校</t>
    <rPh sb="0" eb="2">
      <t>ナガサキ</t>
    </rPh>
    <rPh sb="2" eb="4">
      <t>ケンオウ</t>
    </rPh>
    <rPh sb="4" eb="8">
      <t>カンゴガッコウ</t>
    </rPh>
    <phoneticPr fontId="5"/>
  </si>
  <si>
    <t>看護専門課程・看護科</t>
    <rPh sb="0" eb="2">
      <t>カンゴ</t>
    </rPh>
    <rPh sb="2" eb="4">
      <t>センモン</t>
    </rPh>
    <rPh sb="4" eb="6">
      <t>カテイ</t>
    </rPh>
    <rPh sb="7" eb="9">
      <t>カンゴ</t>
    </rPh>
    <rPh sb="9" eb="10">
      <t>カ</t>
    </rPh>
    <phoneticPr fontId="1"/>
  </si>
  <si>
    <t>小倉南看護専門学校</t>
    <rPh sb="0" eb="3">
      <t>コクラミナミ</t>
    </rPh>
    <rPh sb="3" eb="9">
      <t>カンゴセンモンガッコウ</t>
    </rPh>
    <phoneticPr fontId="5"/>
  </si>
  <si>
    <t>看護学科</t>
    <phoneticPr fontId="5"/>
  </si>
  <si>
    <t>看護学科</t>
    <rPh sb="2" eb="4">
      <t>ガッカ</t>
    </rPh>
    <phoneticPr fontId="5"/>
  </si>
  <si>
    <t>助産別科</t>
    <rPh sb="0" eb="2">
      <t>ジョサン</t>
    </rPh>
    <rPh sb="2" eb="4">
      <t>ベッカ</t>
    </rPh>
    <phoneticPr fontId="5"/>
  </si>
  <si>
    <t>西九州大学</t>
    <rPh sb="0" eb="5">
      <t>ニシキュウシュウダイガク</t>
    </rPh>
    <phoneticPr fontId="5"/>
  </si>
  <si>
    <t>佐賀県</t>
    <rPh sb="0" eb="3">
      <t>サガケン</t>
    </rPh>
    <phoneticPr fontId="5"/>
  </si>
  <si>
    <t>看護学科</t>
    <phoneticPr fontId="5"/>
  </si>
  <si>
    <t>上天草看護専門学校（公）</t>
    <rPh sb="0" eb="9">
      <t>カミアマクサ</t>
    </rPh>
    <rPh sb="10" eb="11">
      <t>コウ</t>
    </rPh>
    <phoneticPr fontId="2"/>
  </si>
  <si>
    <t>天草市立本渡看護専門学校（公）</t>
    <rPh sb="0" eb="2">
      <t>アマクサ</t>
    </rPh>
    <rPh sb="2" eb="4">
      <t>シリツ</t>
    </rPh>
    <rPh sb="4" eb="6">
      <t>ホンド</t>
    </rPh>
    <rPh sb="6" eb="8">
      <t>カンゴ</t>
    </rPh>
    <rPh sb="8" eb="10">
      <t>センモン</t>
    </rPh>
    <rPh sb="10" eb="12">
      <t>ガッコウ</t>
    </rPh>
    <rPh sb="13" eb="14">
      <t>コウ</t>
    </rPh>
    <phoneticPr fontId="2"/>
  </si>
  <si>
    <t>熊本大学（公）</t>
    <rPh sb="0" eb="4">
      <t>クマモトダイガク</t>
    </rPh>
    <rPh sb="5" eb="6">
      <t>コウ</t>
    </rPh>
    <phoneticPr fontId="5"/>
  </si>
  <si>
    <t>長崎県立大学（公）</t>
    <rPh sb="0" eb="2">
      <t>ナガサキ</t>
    </rPh>
    <rPh sb="2" eb="6">
      <t>ケンリツダイガク</t>
    </rPh>
    <rPh sb="7" eb="8">
      <t>コウ</t>
    </rPh>
    <phoneticPr fontId="5"/>
  </si>
  <si>
    <t>名桜大学（公）</t>
    <rPh sb="0" eb="4">
      <t>メイオウダイガク</t>
    </rPh>
    <rPh sb="5" eb="6">
      <t>コウ</t>
    </rPh>
    <phoneticPr fontId="5"/>
  </si>
  <si>
    <t>鳳凰高校</t>
    <rPh sb="0" eb="4">
      <t>ホウオウコウコウ</t>
    </rPh>
    <phoneticPr fontId="5"/>
  </si>
  <si>
    <t>秋田県</t>
    <rPh sb="0" eb="3">
      <t>アキタケン</t>
    </rPh>
    <phoneticPr fontId="5"/>
  </si>
  <si>
    <t>日本赤十字秋田看護大学</t>
    <rPh sb="0" eb="5">
      <t>ニホンセキジュウジ</t>
    </rPh>
    <rPh sb="5" eb="11">
      <t>アキタカンゴダイガク</t>
    </rPh>
    <phoneticPr fontId="5"/>
  </si>
  <si>
    <t>看護学科</t>
    <phoneticPr fontId="5"/>
  </si>
  <si>
    <t>大学</t>
    <rPh sb="0" eb="2">
      <t>ダイガク</t>
    </rPh>
    <phoneticPr fontId="5"/>
  </si>
  <si>
    <t>看護学科</t>
    <phoneticPr fontId="5"/>
  </si>
  <si>
    <t>大学</t>
    <rPh sb="0" eb="2">
      <t>ダイガク</t>
    </rPh>
    <phoneticPr fontId="5"/>
  </si>
  <si>
    <t>鹿児島純心大学</t>
    <rPh sb="0" eb="3">
      <t>カゴシマ</t>
    </rPh>
    <rPh sb="3" eb="5">
      <t>ジュンシン</t>
    </rPh>
    <rPh sb="5" eb="7">
      <t>ダイガク</t>
    </rPh>
    <phoneticPr fontId="5"/>
  </si>
  <si>
    <t>久留米大学</t>
    <rPh sb="0" eb="5">
      <t>クルメダイガク</t>
    </rPh>
    <phoneticPr fontId="5"/>
  </si>
  <si>
    <t>看護学科</t>
    <phoneticPr fontId="5"/>
  </si>
  <si>
    <t>大学</t>
    <rPh sb="0" eb="2">
      <t>ダイガク</t>
    </rPh>
    <phoneticPr fontId="5"/>
  </si>
  <si>
    <t>福岡県</t>
    <rPh sb="0" eb="3">
      <t>フクオカケン</t>
    </rPh>
    <phoneticPr fontId="5"/>
  </si>
  <si>
    <t>北九州市戸畑看護専門学校</t>
    <rPh sb="0" eb="4">
      <t>キタキュウシュウシ</t>
    </rPh>
    <rPh sb="4" eb="6">
      <t>トバタ</t>
    </rPh>
    <rPh sb="6" eb="12">
      <t>カンゴセンモンガッコウ</t>
    </rPh>
    <phoneticPr fontId="5"/>
  </si>
  <si>
    <t>看護師２年課程</t>
    <rPh sb="0" eb="3">
      <t>カンゴシ</t>
    </rPh>
    <rPh sb="4" eb="7">
      <t>ネンカテイ</t>
    </rPh>
    <phoneticPr fontId="5"/>
  </si>
  <si>
    <t>看護師科（昼間定時制）</t>
    <rPh sb="0" eb="3">
      <t>カンゴシ</t>
    </rPh>
    <rPh sb="3" eb="4">
      <t>カ</t>
    </rPh>
    <rPh sb="5" eb="7">
      <t>ヒルマ</t>
    </rPh>
    <rPh sb="7" eb="10">
      <t>テイジセイ</t>
    </rPh>
    <phoneticPr fontId="5"/>
  </si>
  <si>
    <r>
      <t>※　</t>
    </r>
    <r>
      <rPr>
        <u/>
        <sz val="10"/>
        <color theme="1"/>
        <rFont val="ＭＳ ゴシック"/>
        <family val="3"/>
        <charset val="128"/>
      </rPr>
      <t>５年一貫校の場合、４年生及び５年生のみ対象</t>
    </r>
    <phoneticPr fontId="5"/>
  </si>
  <si>
    <t>令和健康科学大学</t>
    <rPh sb="0" eb="2">
      <t>レイワ</t>
    </rPh>
    <rPh sb="2" eb="4">
      <t>ケンコウ</t>
    </rPh>
    <rPh sb="4" eb="6">
      <t>カガク</t>
    </rPh>
    <rPh sb="6" eb="8">
      <t>ダイガク</t>
    </rPh>
    <phoneticPr fontId="1"/>
  </si>
  <si>
    <t>長崎県立大学大学院（公）</t>
    <rPh sb="0" eb="2">
      <t>ナガサキ</t>
    </rPh>
    <rPh sb="2" eb="6">
      <t>ケンリツダイガク</t>
    </rPh>
    <rPh sb="6" eb="8">
      <t>ダイガク</t>
    </rPh>
    <rPh sb="8" eb="9">
      <t>イン</t>
    </rPh>
    <rPh sb="10" eb="11">
      <t>コウ</t>
    </rPh>
    <phoneticPr fontId="5"/>
  </si>
  <si>
    <t>地域創生研究科　人間健康科学専攻　公衆衛生看護学コース</t>
    <rPh sb="17" eb="19">
      <t>コウシュウ</t>
    </rPh>
    <phoneticPr fontId="5"/>
  </si>
  <si>
    <t>提出期限：令和８年５月１日（金）</t>
    <rPh sb="0" eb="4">
      <t>テイシュツキゲン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phoneticPr fontId="5"/>
  </si>
  <si>
    <t>令和８年度（２０２６年度）熊本県看護師等修学資金貸与希望者名簿</t>
    <rPh sb="0" eb="2">
      <t>レイワ</t>
    </rPh>
    <rPh sb="3" eb="5">
      <t>ネンド</t>
    </rPh>
    <rPh sb="10" eb="12">
      <t>ネンド</t>
    </rPh>
    <rPh sb="13" eb="16">
      <t>クマモトケン</t>
    </rPh>
    <rPh sb="16" eb="20">
      <t>カンゴシトウ</t>
    </rPh>
    <rPh sb="20" eb="22">
      <t>シュウガク</t>
    </rPh>
    <rPh sb="22" eb="24">
      <t>シキン</t>
    </rPh>
    <rPh sb="24" eb="26">
      <t>タイヨ</t>
    </rPh>
    <rPh sb="26" eb="29">
      <t>キボウシャ</t>
    </rPh>
    <rPh sb="29" eb="31">
      <t>メイボ</t>
    </rPh>
    <phoneticPr fontId="5"/>
  </si>
  <si>
    <t>※　「継続」とは、現在の養成課程において、令和７年度（2025年度）までに当該修学資金の貸与を受けたことがある者</t>
    <phoneticPr fontId="5"/>
  </si>
  <si>
    <t>生徒定員
（R8.4.1現在）</t>
    <rPh sb="0" eb="2">
      <t>セイト</t>
    </rPh>
    <rPh sb="2" eb="4">
      <t>テイイン</t>
    </rPh>
    <rPh sb="12" eb="14">
      <t>ゲンザイ</t>
    </rPh>
    <phoneticPr fontId="5"/>
  </si>
  <si>
    <t>生徒現員
（R8.4.1現在）</t>
    <rPh sb="0" eb="2">
      <t>セイト</t>
    </rPh>
    <rPh sb="2" eb="4">
      <t>ゲンイン</t>
    </rPh>
    <rPh sb="12" eb="14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</si>
</sst>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6"/>
      <name val="ＭＳ ゴシック"/>
      <family val="2"/>
      <charset val="128"/>
    </font>
    <font>
      <b/>
      <sz val="10"/>
      <color theme="1"/>
      <name val="ＭＳ ゴシック"/>
      <family val="3"/>
      <charset val="128"/>
    </font>
    <font>
      <sz val="8"/>
      <color rgb="FFFF0000"/>
      <name val="ＭＳ ゴシック"/>
      <family val="2"/>
      <charset val="128"/>
    </font>
    <font>
      <sz val="8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b/>
      <sz val="10"/>
      <color theme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ゴシック"/>
      <family val="2"/>
      <charset val="128"/>
    </font>
    <font>
      <b/>
      <sz val="11"/>
      <name val="ＭＳ ゴシック"/>
      <family val="3"/>
      <charset val="128"/>
    </font>
    <font>
      <b/>
      <sz val="10"/>
      <color rgb="FF0070C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ゴシック"/>
      <family val="2"/>
      <charset val="128"/>
    </font>
    <font>
      <b/>
      <u/>
      <sz val="10"/>
      <color rgb="FFFF0000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0" fillId="2" borderId="1" xfId="0" quotePrefix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/>
    </xf>
    <xf numFmtId="0" fontId="0" fillId="2" borderId="1" xfId="0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38" fontId="0" fillId="2" borderId="1" xfId="1" applyFont="1" applyFill="1" applyBorder="1" applyAlignment="1">
      <alignment horizontal="center" vertical="top" wrapText="1"/>
    </xf>
    <xf numFmtId="38" fontId="0" fillId="2" borderId="1" xfId="1" applyFont="1" applyFill="1" applyBorder="1" applyAlignment="1">
      <alignment horizontal="center" vertical="top"/>
    </xf>
    <xf numFmtId="38" fontId="0" fillId="0" borderId="1" xfId="1" applyFont="1" applyBorder="1" applyAlignment="1">
      <alignment vertical="top" wrapText="1"/>
    </xf>
    <xf numFmtId="0" fontId="19" fillId="0" borderId="0" xfId="0" applyFont="1" applyAlignment="1">
      <alignment vertical="top"/>
    </xf>
    <xf numFmtId="0" fontId="17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/>
    </xf>
    <xf numFmtId="0" fontId="0" fillId="2" borderId="9" xfId="0" quotePrefix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38" fontId="0" fillId="0" borderId="14" xfId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20" fillId="3" borderId="1" xfId="0" applyFont="1" applyFill="1" applyBorder="1" applyAlignment="1">
      <alignment horizontal="center" vertical="top" wrapText="1"/>
    </xf>
    <xf numFmtId="0" fontId="13" fillId="0" borderId="0" xfId="0" applyFo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top"/>
      <protection locked="0"/>
    </xf>
    <xf numFmtId="0" fontId="24" fillId="0" borderId="0" xfId="0" applyFont="1">
      <alignment vertical="center"/>
    </xf>
    <xf numFmtId="0" fontId="0" fillId="2" borderId="12" xfId="0" applyFill="1" applyBorder="1" applyAlignment="1">
      <alignment horizontal="left" vertical="top" wrapText="1"/>
    </xf>
    <xf numFmtId="0" fontId="26" fillId="0" borderId="0" xfId="0" applyFont="1">
      <alignment vertical="center"/>
    </xf>
    <xf numFmtId="0" fontId="0" fillId="2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38" fontId="0" fillId="4" borderId="1" xfId="1" applyFont="1" applyFill="1" applyBorder="1" applyAlignment="1">
      <alignment vertical="top" wrapText="1"/>
    </xf>
    <xf numFmtId="0" fontId="16" fillId="0" borderId="0" xfId="0" applyFont="1" applyAlignment="1">
      <alignment horizontal="right" vertical="top" wrapText="1"/>
    </xf>
    <xf numFmtId="0" fontId="6" fillId="4" borderId="5" xfId="0" applyFont="1" applyFill="1" applyBorder="1" applyAlignment="1" applyProtection="1">
      <alignment horizontal="left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7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top"/>
      <protection locked="0"/>
    </xf>
    <xf numFmtId="0" fontId="2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horizontal="center" vertical="top"/>
    </xf>
    <xf numFmtId="38" fontId="0" fillId="2" borderId="8" xfId="1" applyFont="1" applyFill="1" applyBorder="1" applyAlignment="1">
      <alignment horizontal="center" vertical="top" wrapText="1"/>
    </xf>
    <xf numFmtId="38" fontId="0" fillId="2" borderId="10" xfId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26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11" xfId="0" applyBorder="1" applyAlignment="1">
      <alignment horizontal="right" vertical="top"/>
    </xf>
  </cellXfs>
  <cellStyles count="2">
    <cellStyle name="桁区切り" xfId="1" builtinId="6"/>
    <cellStyle name="標準" xfId="0" builtinId="0"/>
  </cellStyles>
  <dxfs count="1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  <color rgb="FFFF99FF"/>
      <color rgb="FF66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6</xdr:row>
      <xdr:rowOff>38100</xdr:rowOff>
    </xdr:from>
    <xdr:to>
      <xdr:col>16</xdr:col>
      <xdr:colOff>219076</xdr:colOff>
      <xdr:row>22</xdr:row>
      <xdr:rowOff>85725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334500" y="1638300"/>
          <a:ext cx="3009901" cy="2771775"/>
        </a:xfrm>
        <a:prstGeom prst="wedgeRoundRectCallout">
          <a:avLst>
            <a:gd name="adj1" fmla="val -61336"/>
            <a:gd name="adj2" fmla="val 3569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注意！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◆このシートは、</a:t>
          </a:r>
          <a:r>
            <a:rPr kumimoji="1" lang="ja-JP" altLang="en-US" sz="11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県庁側で作業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するためのシートです。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</a:t>
          </a:r>
          <a:r>
            <a:rPr kumimoji="1" lang="ja-JP" altLang="en-US" sz="11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学校・養成所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におかれましては、</a:t>
          </a:r>
          <a:r>
            <a:rPr kumimoji="1" lang="ja-JP" altLang="en-US" sz="11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このシートには入力不要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です。（何も入力しないでください。）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よろしくお願いします。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604836</xdr:colOff>
      <xdr:row>10</xdr:row>
      <xdr:rowOff>238126</xdr:rowOff>
    </xdr:from>
    <xdr:to>
      <xdr:col>12</xdr:col>
      <xdr:colOff>416718</xdr:colOff>
      <xdr:row>21</xdr:row>
      <xdr:rowOff>109538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53899" y="2250282"/>
          <a:ext cx="3014663" cy="2812256"/>
        </a:xfrm>
        <a:prstGeom prst="wedgeRoundRectCallout">
          <a:avLst>
            <a:gd name="adj1" fmla="val -61336"/>
            <a:gd name="adj2" fmla="val 3569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注意！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◆このシートは、</a:t>
          </a:r>
          <a:r>
            <a:rPr kumimoji="1" lang="ja-JP" altLang="en-US" sz="11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県庁側で作業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するためのシートです。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</a:t>
          </a:r>
          <a:r>
            <a:rPr kumimoji="1" lang="ja-JP" altLang="en-US" sz="11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学校・養成所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におかれましては、</a:t>
          </a:r>
          <a:r>
            <a:rPr kumimoji="1" lang="ja-JP" altLang="en-US" sz="11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入力不要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です。（何も入力しないでください。）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よろしくお願いします。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3</xdr:row>
      <xdr:rowOff>142874</xdr:rowOff>
    </xdr:from>
    <xdr:to>
      <xdr:col>17</xdr:col>
      <xdr:colOff>257175</xdr:colOff>
      <xdr:row>15</xdr:row>
      <xdr:rowOff>238124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53425" y="857249"/>
          <a:ext cx="3409950" cy="2771775"/>
        </a:xfrm>
        <a:prstGeom prst="wedgeRoundRectCallout">
          <a:avLst>
            <a:gd name="adj1" fmla="val -61336"/>
            <a:gd name="adj2" fmla="val 3569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入力方法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黄色のセル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（３２行目まで入力項目はあります。）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◆「▼」マークが出てくるセルは、「▼」マークをクリックし、リストから選択してください。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◆入力データがない場合や、「０（ゼロ）」の場合は、空欄にしておいてください。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7</xdr:row>
      <xdr:rowOff>28575</xdr:rowOff>
    </xdr:from>
    <xdr:to>
      <xdr:col>15</xdr:col>
      <xdr:colOff>581025</xdr:colOff>
      <xdr:row>16</xdr:row>
      <xdr:rowOff>200025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315449" y="1362075"/>
          <a:ext cx="3009901" cy="2771775"/>
        </a:xfrm>
        <a:prstGeom prst="wedgeRoundRectCallout">
          <a:avLst>
            <a:gd name="adj1" fmla="val -61336"/>
            <a:gd name="adj2" fmla="val 3569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入力方法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黄色のセル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◆「▼」マークが出てくるセルは、「▼」マークをクリックし、リストから選択してください。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◆入力データがない場合や、「０（ゼロ）」の場合は、空欄にしておいてください。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7</xdr:row>
      <xdr:rowOff>28575</xdr:rowOff>
    </xdr:from>
    <xdr:to>
      <xdr:col>15</xdr:col>
      <xdr:colOff>581025</xdr:colOff>
      <xdr:row>16</xdr:row>
      <xdr:rowOff>200025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315449" y="1362075"/>
          <a:ext cx="3009901" cy="2771775"/>
        </a:xfrm>
        <a:prstGeom prst="wedgeRoundRectCallout">
          <a:avLst>
            <a:gd name="adj1" fmla="val -61336"/>
            <a:gd name="adj2" fmla="val 3569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入力方法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黄色のセル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◆「▼」マークが出てくるセルは、「▼」マークをクリックし、リストから選択してください。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◆入力データがない場合や、「０（ゼロ）」の場合は、空欄にしておいてください。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2</xdr:row>
      <xdr:rowOff>95250</xdr:rowOff>
    </xdr:from>
    <xdr:to>
      <xdr:col>13</xdr:col>
      <xdr:colOff>466725</xdr:colOff>
      <xdr:row>13</xdr:row>
      <xdr:rowOff>104775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9372600" y="400050"/>
          <a:ext cx="3057525" cy="2771775"/>
        </a:xfrm>
        <a:prstGeom prst="wedgeRoundRectCallout">
          <a:avLst>
            <a:gd name="adj1" fmla="val -61336"/>
            <a:gd name="adj2" fmla="val 3569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入力方法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黄色のセル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◆「▼」マークが出てくるセルは、「▼」マークをクリックし、リストから選択してください。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◆入力データがない場合や、「０（ゼロ）」の場合は、空欄にしておいてください。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2</xdr:row>
      <xdr:rowOff>95250</xdr:rowOff>
    </xdr:from>
    <xdr:to>
      <xdr:col>13</xdr:col>
      <xdr:colOff>466725</xdr:colOff>
      <xdr:row>13</xdr:row>
      <xdr:rowOff>104775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372600" y="400050"/>
          <a:ext cx="3057525" cy="2771775"/>
        </a:xfrm>
        <a:prstGeom prst="wedgeRoundRectCallout">
          <a:avLst>
            <a:gd name="adj1" fmla="val -61336"/>
            <a:gd name="adj2" fmla="val 35696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入力方法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黄色のセル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◆「▼」マークが出てくるセルは、「▼」マークをクリックし、リストから選択してください。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◆入力データがない場合や、「０（ゼロ）」の場合は、空欄にしておいてください。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2:P47"/>
  <sheetViews>
    <sheetView workbookViewId="0">
      <selection activeCell="D10" sqref="D10"/>
    </sheetView>
  </sheetViews>
  <sheetFormatPr defaultColWidth="9.09765625" defaultRowHeight="12" x14ac:dyDescent="0.2"/>
  <cols>
    <col min="1" max="2" width="3.3984375" style="1" customWidth="1"/>
    <col min="3" max="6" width="14.69921875" style="1" customWidth="1"/>
    <col min="7" max="7" width="17.09765625" style="1" customWidth="1"/>
    <col min="8" max="8" width="15.59765625" style="1" customWidth="1"/>
    <col min="9" max="12" width="9.69921875" style="1" bestFit="1" customWidth="1"/>
    <col min="13" max="13" width="10.59765625" style="1" customWidth="1"/>
    <col min="14" max="14" width="3.3984375" style="1" customWidth="1"/>
    <col min="15" max="15" width="19.69921875" style="1" customWidth="1"/>
    <col min="16" max="16" width="10.8984375" style="1" customWidth="1"/>
    <col min="17" max="16384" width="9.09765625" style="1"/>
  </cols>
  <sheetData>
    <row r="2" spans="2:16" ht="19.5" customHeight="1" x14ac:dyDescent="0.2">
      <c r="C2" s="9" t="s">
        <v>167</v>
      </c>
      <c r="O2" s="33" t="s">
        <v>165</v>
      </c>
    </row>
    <row r="3" spans="2:16" ht="24" x14ac:dyDescent="0.2">
      <c r="C3" s="3" t="s">
        <v>157</v>
      </c>
      <c r="D3" s="3" t="s">
        <v>74</v>
      </c>
      <c r="E3" s="3" t="s">
        <v>75</v>
      </c>
      <c r="F3" s="3" t="s">
        <v>8</v>
      </c>
      <c r="G3" s="30" t="s">
        <v>155</v>
      </c>
      <c r="H3" s="30" t="s">
        <v>156</v>
      </c>
      <c r="I3" s="3" t="s">
        <v>169</v>
      </c>
      <c r="J3" s="3" t="s">
        <v>170</v>
      </c>
      <c r="K3" s="3" t="s">
        <v>171</v>
      </c>
      <c r="L3" s="3" t="s">
        <v>172</v>
      </c>
      <c r="M3" s="3" t="s">
        <v>173</v>
      </c>
      <c r="O3" s="34" t="s">
        <v>168</v>
      </c>
      <c r="P3" s="48" t="s">
        <v>166</v>
      </c>
    </row>
    <row r="4" spans="2:16" ht="46.5" customHeight="1" x14ac:dyDescent="0.2">
      <c r="C4" s="7" t="e">
        <f>VLOOKUP('様式１（希望人数総括）'!$D$8,★【県庁作業用】リスト!$B$4:$H$37,2,FALSE)</f>
        <v>#N/A</v>
      </c>
      <c r="D4" s="7" t="e">
        <f>VLOOKUP('様式１（希望人数総括）'!$D$8,★【県庁作業用】リスト!$B$4:$H$37,3,FALSE)</f>
        <v>#N/A</v>
      </c>
      <c r="E4" s="7" t="e">
        <f>VLOOKUP('様式１（希望人数総括）'!$D$8,★【県庁作業用】リスト!$B$4:$H$37,4,FALSE)</f>
        <v>#N/A</v>
      </c>
      <c r="F4" s="7" t="e">
        <f>VLOOKUP('様式１（希望人数総括）'!$D$8,★【県庁作業用】リスト!$B$4:$H$37,5,FALSE)</f>
        <v>#N/A</v>
      </c>
      <c r="G4" s="32" t="e">
        <f>VLOOKUP('様式１（希望人数総括）'!$D$8,★【県庁作業用】リスト!$B$4:$H$37,6,FALSE)</f>
        <v>#N/A</v>
      </c>
      <c r="H4" s="32" t="e">
        <f>VLOOKUP('様式１（希望人数総括）'!$D$8,★【県庁作業用】リスト!$B$4:$H$37,7,FALSE)</f>
        <v>#N/A</v>
      </c>
      <c r="I4" s="4">
        <f>'様式１（希望人数総括）'!D16</f>
        <v>0</v>
      </c>
      <c r="J4" s="4">
        <f>'様式１（希望人数総括）'!E16</f>
        <v>0</v>
      </c>
      <c r="K4" s="4">
        <f>'様式１（希望人数総括）'!F16</f>
        <v>0</v>
      </c>
      <c r="L4" s="4">
        <f>'様式１（希望人数総括）'!G16</f>
        <v>0</v>
      </c>
      <c r="M4" s="4">
        <f>'様式１（希望人数総括）'!H16</f>
        <v>0</v>
      </c>
      <c r="O4" s="5" t="e">
        <f>IF(C4="熊本県","県内","県外")</f>
        <v>#N/A</v>
      </c>
      <c r="P4" s="5">
        <f>IF(I4=SUM(I4:J4),1,IF(SUM(I4:J4)=SUM(I4:K4),2,IF(SUM(I4:K4)=SUM(I4:L4),3,IF(SUM(I4:L4)=SUM(I4:M4),4,IF(OR(M4="",M4&gt;0),5,"???")))))</f>
        <v>1</v>
      </c>
    </row>
    <row r="7" spans="2:16" ht="22.5" customHeight="1" x14ac:dyDescent="0.2">
      <c r="C7" s="9" t="s">
        <v>174</v>
      </c>
    </row>
    <row r="8" spans="2:16" x14ac:dyDescent="0.2">
      <c r="C8" s="1" t="s">
        <v>175</v>
      </c>
      <c r="J8" s="1" t="s">
        <v>176</v>
      </c>
    </row>
    <row r="9" spans="2:16" ht="24" x14ac:dyDescent="0.2">
      <c r="C9" s="29" t="s">
        <v>1</v>
      </c>
      <c r="D9" s="29" t="s">
        <v>2</v>
      </c>
      <c r="E9" s="29" t="s">
        <v>177</v>
      </c>
      <c r="F9" s="29" t="s">
        <v>178</v>
      </c>
      <c r="G9" s="3" t="s">
        <v>181</v>
      </c>
      <c r="J9" s="29" t="s">
        <v>1</v>
      </c>
      <c r="K9" s="29" t="s">
        <v>2</v>
      </c>
    </row>
    <row r="10" spans="2:16" x14ac:dyDescent="0.2">
      <c r="B10" s="1">
        <v>1</v>
      </c>
      <c r="C10" s="5" t="str">
        <f>IF('様式２（継続希望；名簿）'!C12="","",'様式２（継続希望；名簿）'!C12)</f>
        <v/>
      </c>
      <c r="D10" s="5" t="str">
        <f>IF('様式２（継続希望；名簿）'!D12="","",'様式２（継続希望；名簿）'!D12)</f>
        <v/>
      </c>
      <c r="E10" s="5" t="str">
        <f>IF(D10="","",IF($O$4="県内","○","×"))</f>
        <v/>
      </c>
      <c r="F10" s="5" t="str">
        <f>IF(C10="","",IF(C10=$P$4,"○","×"))</f>
        <v/>
      </c>
      <c r="G10" s="5">
        <f>IF(OR(AND(E10="○",F10="○"),E10="×"),1,0)</f>
        <v>0</v>
      </c>
      <c r="I10" s="1">
        <v>1</v>
      </c>
      <c r="J10" s="5" t="str">
        <f>IF('様式３（新規希望；名簿）'!C12="","",'様式３（新規希望；名簿）'!C12)</f>
        <v/>
      </c>
      <c r="K10" s="5" t="str">
        <f>IF('様式３（新規希望；名簿）'!D12="","",'様式３（新規希望；名簿）'!D12)</f>
        <v/>
      </c>
    </row>
    <row r="11" spans="2:16" x14ac:dyDescent="0.2">
      <c r="B11" s="1">
        <v>2</v>
      </c>
      <c r="C11" s="5" t="str">
        <f>IF('様式２（継続希望；名簿）'!C13="","",'様式２（継続希望；名簿）'!C13)</f>
        <v/>
      </c>
      <c r="D11" s="5" t="str">
        <f>IF('様式２（継続希望；名簿）'!D13="","",'様式２（継続希望；名簿）'!D13)</f>
        <v/>
      </c>
      <c r="E11" s="5" t="str">
        <f t="shared" ref="E11:E34" si="0">IF(D11="","",IF($O$4="県内","○","×"))</f>
        <v/>
      </c>
      <c r="F11" s="5" t="str">
        <f t="shared" ref="F11:F34" si="1">IF(C11="","",IF(C11=$P$4,"○","×"))</f>
        <v/>
      </c>
      <c r="G11" s="5">
        <f t="shared" ref="G11:G34" si="2">IF(OR(AND(E11="○",F11="○"),E11="×"),1,0)</f>
        <v>0</v>
      </c>
      <c r="I11" s="1">
        <v>2</v>
      </c>
      <c r="J11" s="5" t="str">
        <f>IF('様式３（新規希望；名簿）'!C13="","",'様式３（新規希望；名簿）'!C13)</f>
        <v/>
      </c>
      <c r="K11" s="5" t="str">
        <f>IF('様式３（新規希望；名簿）'!D13="","",'様式３（新規希望；名簿）'!D13)</f>
        <v/>
      </c>
    </row>
    <row r="12" spans="2:16" x14ac:dyDescent="0.2">
      <c r="B12" s="1">
        <v>3</v>
      </c>
      <c r="C12" s="5" t="str">
        <f>IF('様式２（継続希望；名簿）'!C14="","",'様式２（継続希望；名簿）'!C14)</f>
        <v/>
      </c>
      <c r="D12" s="5" t="str">
        <f>IF('様式２（継続希望；名簿）'!D14="","",'様式２（継続希望；名簿）'!D14)</f>
        <v/>
      </c>
      <c r="E12" s="5" t="str">
        <f t="shared" si="0"/>
        <v/>
      </c>
      <c r="F12" s="5" t="str">
        <f t="shared" si="1"/>
        <v/>
      </c>
      <c r="G12" s="5">
        <f t="shared" si="2"/>
        <v>0</v>
      </c>
      <c r="I12" s="1">
        <v>3</v>
      </c>
      <c r="J12" s="5" t="str">
        <f>IF('様式３（新規希望；名簿）'!C14="","",'様式３（新規希望；名簿）'!C14)</f>
        <v/>
      </c>
      <c r="K12" s="5" t="str">
        <f>IF('様式３（新規希望；名簿）'!D14="","",'様式３（新規希望；名簿）'!D14)</f>
        <v/>
      </c>
    </row>
    <row r="13" spans="2:16" x14ac:dyDescent="0.2">
      <c r="B13" s="1">
        <v>4</v>
      </c>
      <c r="C13" s="5" t="str">
        <f>IF('様式２（継続希望；名簿）'!C15="","",'様式２（継続希望；名簿）'!C15)</f>
        <v/>
      </c>
      <c r="D13" s="5" t="str">
        <f>IF('様式２（継続希望；名簿）'!D15="","",'様式２（継続希望；名簿）'!D15)</f>
        <v/>
      </c>
      <c r="E13" s="5" t="str">
        <f t="shared" si="0"/>
        <v/>
      </c>
      <c r="F13" s="5" t="str">
        <f t="shared" si="1"/>
        <v/>
      </c>
      <c r="G13" s="5">
        <f t="shared" si="2"/>
        <v>0</v>
      </c>
      <c r="I13" s="1">
        <v>4</v>
      </c>
      <c r="J13" s="5" t="str">
        <f>IF('様式３（新規希望；名簿）'!C15="","",'様式３（新規希望；名簿）'!C15)</f>
        <v/>
      </c>
      <c r="K13" s="5" t="str">
        <f>IF('様式３（新規希望；名簿）'!D15="","",'様式３（新規希望；名簿）'!D15)</f>
        <v/>
      </c>
    </row>
    <row r="14" spans="2:16" x14ac:dyDescent="0.2">
      <c r="B14" s="1">
        <v>5</v>
      </c>
      <c r="C14" s="5" t="str">
        <f>IF('様式２（継続希望；名簿）'!C16="","",'様式２（継続希望；名簿）'!C16)</f>
        <v/>
      </c>
      <c r="D14" s="5" t="str">
        <f>IF('様式２（継続希望；名簿）'!D16="","",'様式２（継続希望；名簿）'!D16)</f>
        <v/>
      </c>
      <c r="E14" s="5" t="str">
        <f t="shared" si="0"/>
        <v/>
      </c>
      <c r="F14" s="5" t="str">
        <f t="shared" si="1"/>
        <v/>
      </c>
      <c r="G14" s="5">
        <f t="shared" si="2"/>
        <v>0</v>
      </c>
      <c r="I14" s="1">
        <v>5</v>
      </c>
      <c r="J14" s="5" t="str">
        <f>IF('様式３（新規希望；名簿）'!C16="","",'様式３（新規希望；名簿）'!C16)</f>
        <v/>
      </c>
      <c r="K14" s="5" t="str">
        <f>IF('様式３（新規希望；名簿）'!D16="","",'様式３（新規希望；名簿）'!D16)</f>
        <v/>
      </c>
    </row>
    <row r="15" spans="2:16" x14ac:dyDescent="0.2">
      <c r="B15" s="1">
        <v>6</v>
      </c>
      <c r="C15" s="5" t="str">
        <f>IF('様式２（継続希望；名簿）'!C17="","",'様式２（継続希望；名簿）'!C17)</f>
        <v/>
      </c>
      <c r="D15" s="5" t="str">
        <f>IF('様式２（継続希望；名簿）'!D17="","",'様式２（継続希望；名簿）'!D17)</f>
        <v/>
      </c>
      <c r="E15" s="5" t="str">
        <f t="shared" si="0"/>
        <v/>
      </c>
      <c r="F15" s="5" t="str">
        <f t="shared" si="1"/>
        <v/>
      </c>
      <c r="G15" s="5">
        <f t="shared" si="2"/>
        <v>0</v>
      </c>
      <c r="I15" s="1">
        <v>6</v>
      </c>
      <c r="J15" s="5" t="str">
        <f>IF('様式３（新規希望；名簿）'!C17="","",'様式３（新規希望；名簿）'!C17)</f>
        <v/>
      </c>
      <c r="K15" s="5" t="str">
        <f>IF('様式３（新規希望；名簿）'!D17="","",'様式３（新規希望；名簿）'!D17)</f>
        <v/>
      </c>
    </row>
    <row r="16" spans="2:16" x14ac:dyDescent="0.2">
      <c r="B16" s="1">
        <v>7</v>
      </c>
      <c r="C16" s="5" t="str">
        <f>IF('様式２（継続希望；名簿）'!C18="","",'様式２（継続希望；名簿）'!C18)</f>
        <v/>
      </c>
      <c r="D16" s="5" t="str">
        <f>IF('様式２（継続希望；名簿）'!D18="","",'様式２（継続希望；名簿）'!D18)</f>
        <v/>
      </c>
      <c r="E16" s="5" t="str">
        <f t="shared" si="0"/>
        <v/>
      </c>
      <c r="F16" s="5" t="str">
        <f t="shared" si="1"/>
        <v/>
      </c>
      <c r="G16" s="5">
        <f t="shared" si="2"/>
        <v>0</v>
      </c>
      <c r="I16" s="1">
        <v>7</v>
      </c>
      <c r="J16" s="5" t="str">
        <f>IF('様式３（新規希望；名簿）'!C18="","",'様式３（新規希望；名簿）'!C18)</f>
        <v/>
      </c>
      <c r="K16" s="5" t="str">
        <f>IF('様式３（新規希望；名簿）'!D18="","",'様式３（新規希望；名簿）'!D18)</f>
        <v/>
      </c>
    </row>
    <row r="17" spans="2:11" x14ac:dyDescent="0.2">
      <c r="B17" s="1">
        <v>8</v>
      </c>
      <c r="C17" s="5" t="str">
        <f>IF('様式２（継続希望；名簿）'!C19="","",'様式２（継続希望；名簿）'!C19)</f>
        <v/>
      </c>
      <c r="D17" s="5" t="str">
        <f>IF('様式２（継続希望；名簿）'!D19="","",'様式２（継続希望；名簿）'!D19)</f>
        <v/>
      </c>
      <c r="E17" s="5" t="str">
        <f t="shared" si="0"/>
        <v/>
      </c>
      <c r="F17" s="5" t="str">
        <f t="shared" si="1"/>
        <v/>
      </c>
      <c r="G17" s="5">
        <f t="shared" si="2"/>
        <v>0</v>
      </c>
      <c r="I17" s="1">
        <v>8</v>
      </c>
      <c r="J17" s="5" t="str">
        <f>IF('様式３（新規希望；名簿）'!C19="","",'様式３（新規希望；名簿）'!C19)</f>
        <v/>
      </c>
      <c r="K17" s="5" t="str">
        <f>IF('様式３（新規希望；名簿）'!D19="","",'様式３（新規希望；名簿）'!D19)</f>
        <v/>
      </c>
    </row>
    <row r="18" spans="2:11" x14ac:dyDescent="0.2">
      <c r="B18" s="1">
        <v>9</v>
      </c>
      <c r="C18" s="5" t="str">
        <f>IF('様式２（継続希望；名簿）'!C20="","",'様式２（継続希望；名簿）'!C20)</f>
        <v/>
      </c>
      <c r="D18" s="5" t="str">
        <f>IF('様式２（継続希望；名簿）'!D20="","",'様式２（継続希望；名簿）'!D20)</f>
        <v/>
      </c>
      <c r="E18" s="5" t="str">
        <f t="shared" si="0"/>
        <v/>
      </c>
      <c r="F18" s="5" t="str">
        <f t="shared" si="1"/>
        <v/>
      </c>
      <c r="G18" s="5">
        <f t="shared" si="2"/>
        <v>0</v>
      </c>
      <c r="I18" s="1">
        <v>9</v>
      </c>
      <c r="J18" s="5" t="str">
        <f>IF('様式３（新規希望；名簿）'!C20="","",'様式３（新規希望；名簿）'!C20)</f>
        <v/>
      </c>
      <c r="K18" s="5" t="str">
        <f>IF('様式３（新規希望；名簿）'!D20="","",'様式３（新規希望；名簿）'!D20)</f>
        <v/>
      </c>
    </row>
    <row r="19" spans="2:11" x14ac:dyDescent="0.2">
      <c r="B19" s="1">
        <v>10</v>
      </c>
      <c r="C19" s="5" t="str">
        <f>IF('様式２（継続希望；名簿）'!C21="","",'様式２（継続希望；名簿）'!C21)</f>
        <v/>
      </c>
      <c r="D19" s="5" t="str">
        <f>IF('様式２（継続希望；名簿）'!D21="","",'様式２（継続希望；名簿）'!D21)</f>
        <v/>
      </c>
      <c r="E19" s="5" t="str">
        <f t="shared" si="0"/>
        <v/>
      </c>
      <c r="F19" s="5" t="str">
        <f t="shared" si="1"/>
        <v/>
      </c>
      <c r="G19" s="5">
        <f t="shared" si="2"/>
        <v>0</v>
      </c>
      <c r="I19" s="1">
        <v>10</v>
      </c>
      <c r="J19" s="5" t="str">
        <f>IF('様式３（新規希望；名簿）'!C21="","",'様式３（新規希望；名簿）'!C21)</f>
        <v/>
      </c>
      <c r="K19" s="5" t="str">
        <f>IF('様式３（新規希望；名簿）'!D21="","",'様式３（新規希望；名簿）'!D21)</f>
        <v/>
      </c>
    </row>
    <row r="20" spans="2:11" x14ac:dyDescent="0.2">
      <c r="B20" s="1">
        <v>11</v>
      </c>
      <c r="C20" s="5" t="str">
        <f>IF('様式２（継続希望；名簿）'!C22="","",'様式２（継続希望；名簿）'!C22)</f>
        <v/>
      </c>
      <c r="D20" s="5" t="str">
        <f>IF('様式２（継続希望；名簿）'!D22="","",'様式２（継続希望；名簿）'!D22)</f>
        <v/>
      </c>
      <c r="E20" s="5" t="str">
        <f t="shared" si="0"/>
        <v/>
      </c>
      <c r="F20" s="5" t="str">
        <f t="shared" si="1"/>
        <v/>
      </c>
      <c r="G20" s="5">
        <f t="shared" si="2"/>
        <v>0</v>
      </c>
      <c r="I20" s="1">
        <v>11</v>
      </c>
      <c r="J20" s="5" t="str">
        <f>IF('様式３（新規希望；名簿）'!C22="","",'様式３（新規希望；名簿）'!C22)</f>
        <v/>
      </c>
      <c r="K20" s="5" t="str">
        <f>IF('様式３（新規希望；名簿）'!D22="","",'様式３（新規希望；名簿）'!D22)</f>
        <v/>
      </c>
    </row>
    <row r="21" spans="2:11" x14ac:dyDescent="0.2">
      <c r="B21" s="1">
        <v>12</v>
      </c>
      <c r="C21" s="5" t="str">
        <f>IF('様式２（継続希望；名簿）'!C23="","",'様式２（継続希望；名簿）'!C23)</f>
        <v/>
      </c>
      <c r="D21" s="5" t="str">
        <f>IF('様式２（継続希望；名簿）'!D23="","",'様式２（継続希望；名簿）'!D23)</f>
        <v/>
      </c>
      <c r="E21" s="5" t="str">
        <f t="shared" si="0"/>
        <v/>
      </c>
      <c r="F21" s="5" t="str">
        <f t="shared" si="1"/>
        <v/>
      </c>
      <c r="G21" s="5">
        <f t="shared" si="2"/>
        <v>0</v>
      </c>
      <c r="I21" s="1">
        <v>12</v>
      </c>
      <c r="J21" s="5" t="str">
        <f>IF('様式３（新規希望；名簿）'!C23="","",'様式３（新規希望；名簿）'!C23)</f>
        <v/>
      </c>
      <c r="K21" s="5" t="str">
        <f>IF('様式３（新規希望；名簿）'!D23="","",'様式３（新規希望；名簿）'!D23)</f>
        <v/>
      </c>
    </row>
    <row r="22" spans="2:11" x14ac:dyDescent="0.2">
      <c r="B22" s="1">
        <v>13</v>
      </c>
      <c r="C22" s="5" t="str">
        <f>IF('様式２（継続希望；名簿）'!C24="","",'様式２（継続希望；名簿）'!C24)</f>
        <v/>
      </c>
      <c r="D22" s="5" t="str">
        <f>IF('様式２（継続希望；名簿）'!D24="","",'様式２（継続希望；名簿）'!D24)</f>
        <v/>
      </c>
      <c r="E22" s="5" t="str">
        <f t="shared" si="0"/>
        <v/>
      </c>
      <c r="F22" s="5" t="str">
        <f t="shared" si="1"/>
        <v/>
      </c>
      <c r="G22" s="5">
        <f t="shared" si="2"/>
        <v>0</v>
      </c>
      <c r="I22" s="1">
        <v>13</v>
      </c>
      <c r="J22" s="5" t="str">
        <f>IF('様式３（新規希望；名簿）'!C24="","",'様式３（新規希望；名簿）'!C24)</f>
        <v/>
      </c>
      <c r="K22" s="5" t="str">
        <f>IF('様式３（新規希望；名簿）'!D24="","",'様式３（新規希望；名簿）'!D24)</f>
        <v/>
      </c>
    </row>
    <row r="23" spans="2:11" x14ac:dyDescent="0.2">
      <c r="B23" s="1">
        <v>14</v>
      </c>
      <c r="C23" s="5" t="str">
        <f>IF('様式２（継続希望；名簿）'!C25="","",'様式２（継続希望；名簿）'!C25)</f>
        <v/>
      </c>
      <c r="D23" s="5" t="str">
        <f>IF('様式２（継続希望；名簿）'!D25="","",'様式２（継続希望；名簿）'!D25)</f>
        <v/>
      </c>
      <c r="E23" s="5" t="str">
        <f t="shared" si="0"/>
        <v/>
      </c>
      <c r="F23" s="5" t="str">
        <f t="shared" si="1"/>
        <v/>
      </c>
      <c r="G23" s="5">
        <f t="shared" si="2"/>
        <v>0</v>
      </c>
      <c r="I23" s="1">
        <v>14</v>
      </c>
      <c r="J23" s="5" t="str">
        <f>IF('様式３（新規希望；名簿）'!C25="","",'様式３（新規希望；名簿）'!C25)</f>
        <v/>
      </c>
      <c r="K23" s="5" t="str">
        <f>IF('様式３（新規希望；名簿）'!D25="","",'様式３（新規希望；名簿）'!D25)</f>
        <v/>
      </c>
    </row>
    <row r="24" spans="2:11" x14ac:dyDescent="0.2">
      <c r="B24" s="1">
        <v>15</v>
      </c>
      <c r="C24" s="5" t="str">
        <f>IF('様式２（継続希望；名簿）'!C26="","",'様式２（継続希望；名簿）'!C26)</f>
        <v/>
      </c>
      <c r="D24" s="5" t="str">
        <f>IF('様式２（継続希望；名簿）'!D26="","",'様式２（継続希望；名簿）'!D26)</f>
        <v/>
      </c>
      <c r="E24" s="5" t="str">
        <f t="shared" si="0"/>
        <v/>
      </c>
      <c r="F24" s="5" t="str">
        <f t="shared" si="1"/>
        <v/>
      </c>
      <c r="G24" s="5">
        <f t="shared" si="2"/>
        <v>0</v>
      </c>
      <c r="I24" s="1">
        <v>15</v>
      </c>
      <c r="J24" s="5" t="str">
        <f>IF('様式３（新規希望；名簿）'!C26="","",'様式３（新規希望；名簿）'!C26)</f>
        <v/>
      </c>
      <c r="K24" s="5" t="str">
        <f>IF('様式３（新規希望；名簿）'!D26="","",'様式３（新規希望；名簿）'!D26)</f>
        <v/>
      </c>
    </row>
    <row r="25" spans="2:11" x14ac:dyDescent="0.2">
      <c r="B25" s="1">
        <v>16</v>
      </c>
      <c r="C25" s="5" t="str">
        <f>IF('様式２（継続希望；名簿）'!C27="","",'様式２（継続希望；名簿）'!C27)</f>
        <v/>
      </c>
      <c r="D25" s="5" t="str">
        <f>IF('様式２（継続希望；名簿）'!D27="","",'様式２（継続希望；名簿）'!D27)</f>
        <v/>
      </c>
      <c r="E25" s="5" t="str">
        <f t="shared" si="0"/>
        <v/>
      </c>
      <c r="F25" s="5" t="str">
        <f t="shared" si="1"/>
        <v/>
      </c>
      <c r="G25" s="5">
        <f t="shared" si="2"/>
        <v>0</v>
      </c>
      <c r="I25" s="1">
        <v>16</v>
      </c>
      <c r="J25" s="5" t="str">
        <f>IF('様式３（新規希望；名簿）'!C27="","",'様式３（新規希望；名簿）'!C27)</f>
        <v/>
      </c>
      <c r="K25" s="5" t="str">
        <f>IF('様式３（新規希望；名簿）'!D27="","",'様式３（新規希望；名簿）'!D27)</f>
        <v/>
      </c>
    </row>
    <row r="26" spans="2:11" x14ac:dyDescent="0.2">
      <c r="B26" s="1">
        <v>17</v>
      </c>
      <c r="C26" s="5" t="str">
        <f>IF('様式２（継続希望；名簿）'!C28="","",'様式２（継続希望；名簿）'!C28)</f>
        <v/>
      </c>
      <c r="D26" s="5" t="str">
        <f>IF('様式２（継続希望；名簿）'!D28="","",'様式２（継続希望；名簿）'!D28)</f>
        <v/>
      </c>
      <c r="E26" s="5" t="str">
        <f t="shared" si="0"/>
        <v/>
      </c>
      <c r="F26" s="5" t="str">
        <f t="shared" si="1"/>
        <v/>
      </c>
      <c r="G26" s="5">
        <f t="shared" si="2"/>
        <v>0</v>
      </c>
      <c r="I26" s="1">
        <v>17</v>
      </c>
      <c r="J26" s="5" t="str">
        <f>IF('様式３（新規希望；名簿）'!C28="","",'様式３（新規希望；名簿）'!C28)</f>
        <v/>
      </c>
      <c r="K26" s="5" t="str">
        <f>IF('様式３（新規希望；名簿）'!D28="","",'様式３（新規希望；名簿）'!D28)</f>
        <v/>
      </c>
    </row>
    <row r="27" spans="2:11" x14ac:dyDescent="0.2">
      <c r="B27" s="1">
        <v>18</v>
      </c>
      <c r="C27" s="5" t="str">
        <f>IF('様式２（継続希望；名簿）'!C29="","",'様式２（継続希望；名簿）'!C29)</f>
        <v/>
      </c>
      <c r="D27" s="5" t="str">
        <f>IF('様式２（継続希望；名簿）'!D29="","",'様式２（継続希望；名簿）'!D29)</f>
        <v/>
      </c>
      <c r="E27" s="5" t="str">
        <f t="shared" si="0"/>
        <v/>
      </c>
      <c r="F27" s="5" t="str">
        <f t="shared" si="1"/>
        <v/>
      </c>
      <c r="G27" s="5">
        <f t="shared" si="2"/>
        <v>0</v>
      </c>
      <c r="I27" s="1">
        <v>18</v>
      </c>
      <c r="J27" s="5" t="str">
        <f>IF('様式３（新規希望；名簿）'!C29="","",'様式３（新規希望；名簿）'!C29)</f>
        <v/>
      </c>
      <c r="K27" s="5" t="str">
        <f>IF('様式３（新規希望；名簿）'!D29="","",'様式３（新規希望；名簿）'!D29)</f>
        <v/>
      </c>
    </row>
    <row r="28" spans="2:11" x14ac:dyDescent="0.2">
      <c r="B28" s="1">
        <v>19</v>
      </c>
      <c r="C28" s="5" t="str">
        <f>IF('様式２（継続希望；名簿）'!C30="","",'様式２（継続希望；名簿）'!C30)</f>
        <v/>
      </c>
      <c r="D28" s="5" t="str">
        <f>IF('様式２（継続希望；名簿）'!D30="","",'様式２（継続希望；名簿）'!D30)</f>
        <v/>
      </c>
      <c r="E28" s="5" t="str">
        <f t="shared" si="0"/>
        <v/>
      </c>
      <c r="F28" s="5" t="str">
        <f t="shared" si="1"/>
        <v/>
      </c>
      <c r="G28" s="5">
        <f t="shared" si="2"/>
        <v>0</v>
      </c>
      <c r="I28" s="1">
        <v>19</v>
      </c>
      <c r="J28" s="5" t="str">
        <f>IF('様式３（新規希望；名簿）'!C30="","",'様式３（新規希望；名簿）'!C30)</f>
        <v/>
      </c>
      <c r="K28" s="5" t="str">
        <f>IF('様式３（新規希望；名簿）'!D30="","",'様式３（新規希望；名簿）'!D30)</f>
        <v/>
      </c>
    </row>
    <row r="29" spans="2:11" x14ac:dyDescent="0.2">
      <c r="B29" s="1">
        <v>20</v>
      </c>
      <c r="C29" s="5" t="str">
        <f>IF('様式２（継続希望；名簿）'!C31="","",'様式２（継続希望；名簿）'!C31)</f>
        <v/>
      </c>
      <c r="D29" s="5" t="str">
        <f>IF('様式２（継続希望；名簿）'!D31="","",'様式２（継続希望；名簿）'!D31)</f>
        <v/>
      </c>
      <c r="E29" s="5" t="str">
        <f t="shared" si="0"/>
        <v/>
      </c>
      <c r="F29" s="5" t="str">
        <f t="shared" si="1"/>
        <v/>
      </c>
      <c r="G29" s="5">
        <f t="shared" si="2"/>
        <v>0</v>
      </c>
      <c r="I29" s="1">
        <v>20</v>
      </c>
      <c r="J29" s="5" t="str">
        <f>IF('様式３（新規希望；名簿）'!C31="","",'様式３（新規希望；名簿）'!C31)</f>
        <v/>
      </c>
      <c r="K29" s="5" t="str">
        <f>IF('様式３（新規希望；名簿）'!D31="","",'様式３（新規希望；名簿）'!D31)</f>
        <v/>
      </c>
    </row>
    <row r="30" spans="2:11" x14ac:dyDescent="0.2">
      <c r="B30" s="1">
        <v>21</v>
      </c>
      <c r="C30" s="5" t="str">
        <f>IF('様式２（継続希望；名簿）'!C32="","",'様式２（継続希望；名簿）'!C32)</f>
        <v/>
      </c>
      <c r="D30" s="5" t="str">
        <f>IF('様式２（継続希望；名簿）'!D32="","",'様式２（継続希望；名簿）'!D32)</f>
        <v/>
      </c>
      <c r="E30" s="5" t="str">
        <f t="shared" si="0"/>
        <v/>
      </c>
      <c r="F30" s="5" t="str">
        <f t="shared" si="1"/>
        <v/>
      </c>
      <c r="G30" s="5">
        <f t="shared" si="2"/>
        <v>0</v>
      </c>
      <c r="I30" s="1">
        <v>21</v>
      </c>
      <c r="J30" s="5" t="str">
        <f>IF('様式３（新規希望；名簿）'!C32="","",'様式３（新規希望；名簿）'!C32)</f>
        <v/>
      </c>
      <c r="K30" s="5" t="str">
        <f>IF('様式３（新規希望；名簿）'!D32="","",'様式３（新規希望；名簿）'!D32)</f>
        <v/>
      </c>
    </row>
    <row r="31" spans="2:11" x14ac:dyDescent="0.2">
      <c r="B31" s="1">
        <v>22</v>
      </c>
      <c r="C31" s="5" t="str">
        <f>IF('様式２（継続希望；名簿）'!C33="","",'様式２（継続希望；名簿）'!C33)</f>
        <v/>
      </c>
      <c r="D31" s="5" t="str">
        <f>IF('様式２（継続希望；名簿）'!D33="","",'様式２（継続希望；名簿）'!D33)</f>
        <v/>
      </c>
      <c r="E31" s="5" t="str">
        <f t="shared" si="0"/>
        <v/>
      </c>
      <c r="F31" s="5" t="str">
        <f t="shared" si="1"/>
        <v/>
      </c>
      <c r="G31" s="5">
        <f t="shared" si="2"/>
        <v>0</v>
      </c>
      <c r="I31" s="1">
        <v>22</v>
      </c>
      <c r="J31" s="5" t="str">
        <f>IF('様式３（新規希望；名簿）'!C33="","",'様式３（新規希望；名簿）'!C33)</f>
        <v/>
      </c>
      <c r="K31" s="5" t="str">
        <f>IF('様式３（新規希望；名簿）'!D33="","",'様式３（新規希望；名簿）'!D33)</f>
        <v/>
      </c>
    </row>
    <row r="32" spans="2:11" x14ac:dyDescent="0.2">
      <c r="B32" s="1">
        <v>23</v>
      </c>
      <c r="C32" s="5" t="str">
        <f>IF('様式２（継続希望；名簿）'!C34="","",'様式２（継続希望；名簿）'!C34)</f>
        <v/>
      </c>
      <c r="D32" s="5" t="str">
        <f>IF('様式２（継続希望；名簿）'!D34="","",'様式２（継続希望；名簿）'!D34)</f>
        <v/>
      </c>
      <c r="E32" s="5" t="str">
        <f t="shared" si="0"/>
        <v/>
      </c>
      <c r="F32" s="5" t="str">
        <f t="shared" si="1"/>
        <v/>
      </c>
      <c r="G32" s="5">
        <f t="shared" si="2"/>
        <v>0</v>
      </c>
      <c r="I32" s="1">
        <v>23</v>
      </c>
      <c r="J32" s="5" t="str">
        <f>IF('様式３（新規希望；名簿）'!C34="","",'様式３（新規希望；名簿）'!C34)</f>
        <v/>
      </c>
      <c r="K32" s="5" t="str">
        <f>IF('様式３（新規希望；名簿）'!D34="","",'様式３（新規希望；名簿）'!D34)</f>
        <v/>
      </c>
    </row>
    <row r="33" spans="2:15" x14ac:dyDescent="0.2">
      <c r="B33" s="1">
        <v>24</v>
      </c>
      <c r="C33" s="5" t="str">
        <f>IF('様式２（継続希望；名簿）'!C35="","",'様式２（継続希望；名簿）'!C35)</f>
        <v/>
      </c>
      <c r="D33" s="5" t="str">
        <f>IF('様式２（継続希望；名簿）'!D35="","",'様式２（継続希望；名簿）'!D35)</f>
        <v/>
      </c>
      <c r="E33" s="5" t="str">
        <f t="shared" si="0"/>
        <v/>
      </c>
      <c r="F33" s="5" t="str">
        <f t="shared" si="1"/>
        <v/>
      </c>
      <c r="G33" s="5">
        <f t="shared" si="2"/>
        <v>0</v>
      </c>
      <c r="I33" s="1">
        <v>24</v>
      </c>
      <c r="J33" s="5" t="str">
        <f>IF('様式３（新規希望；名簿）'!C35="","",'様式３（新規希望；名簿）'!C35)</f>
        <v/>
      </c>
      <c r="K33" s="5" t="str">
        <f>IF('様式３（新規希望；名簿）'!D35="","",'様式３（新規希望；名簿）'!D35)</f>
        <v/>
      </c>
    </row>
    <row r="34" spans="2:15" x14ac:dyDescent="0.2">
      <c r="B34" s="1">
        <v>25</v>
      </c>
      <c r="C34" s="5" t="str">
        <f>IF('様式２（継続希望；名簿）'!C36="","",'様式２（継続希望；名簿）'!C36)</f>
        <v/>
      </c>
      <c r="D34" s="5" t="str">
        <f>IF('様式２（継続希望；名簿）'!D36="","",'様式２（継続希望；名簿）'!D36)</f>
        <v/>
      </c>
      <c r="E34" s="5" t="str">
        <f t="shared" si="0"/>
        <v/>
      </c>
      <c r="F34" s="5" t="str">
        <f t="shared" si="1"/>
        <v/>
      </c>
      <c r="G34" s="5">
        <f t="shared" si="2"/>
        <v>0</v>
      </c>
      <c r="I34" s="1">
        <v>25</v>
      </c>
      <c r="J34" s="5" t="str">
        <f>IF('様式３（新規希望；名簿）'!C36="","",'様式３（新規希望；名簿）'!C36)</f>
        <v/>
      </c>
      <c r="K34" s="5" t="str">
        <f>IF('様式３（新規希望；名簿）'!D36="","",'様式３（新規希望；名簿）'!D36)</f>
        <v/>
      </c>
    </row>
    <row r="37" spans="2:15" x14ac:dyDescent="0.2">
      <c r="C37" s="1" t="s">
        <v>185</v>
      </c>
    </row>
    <row r="38" spans="2:15" ht="36" x14ac:dyDescent="0.2">
      <c r="C38" s="13"/>
      <c r="D38" s="18" t="s">
        <v>182</v>
      </c>
      <c r="E38" s="18" t="s">
        <v>183</v>
      </c>
      <c r="J38" s="13"/>
      <c r="K38" s="13" t="s">
        <v>140</v>
      </c>
    </row>
    <row r="39" spans="2:15" ht="22.5" customHeight="1" x14ac:dyDescent="0.2">
      <c r="C39" s="13" t="s">
        <v>179</v>
      </c>
      <c r="D39" s="35" t="e">
        <f>IF($O$4="県内",SUM($G$10:$G$34),0)</f>
        <v>#N/A</v>
      </c>
      <c r="E39" s="35" t="e">
        <f>IF($O$4="県内",COUNTIF($C$10:$C$34,"&gt;0")-SUM($G$10:$G$34),0)</f>
        <v>#N/A</v>
      </c>
      <c r="J39" s="13" t="s">
        <v>179</v>
      </c>
      <c r="K39" s="12" t="e">
        <f>IF($O$4="県外",0,COUNTIF($J$10:$J$34,"&gt;0"))</f>
        <v>#N/A</v>
      </c>
    </row>
    <row r="40" spans="2:15" ht="22.5" customHeight="1" x14ac:dyDescent="0.2">
      <c r="C40" s="13" t="s">
        <v>180</v>
      </c>
      <c r="D40" s="78" t="e">
        <f>IF($O$4="県外",SUM($G$10:$G$34),0)</f>
        <v>#N/A</v>
      </c>
      <c r="E40" s="79"/>
      <c r="J40" s="13" t="s">
        <v>180</v>
      </c>
      <c r="K40" s="12" t="e">
        <f>IF($O$4="県内",0,COUNTIF($J$10:$J$34,"&gt;0"))</f>
        <v>#N/A</v>
      </c>
    </row>
    <row r="43" spans="2:15" x14ac:dyDescent="0.2">
      <c r="C43" s="1" t="s">
        <v>184</v>
      </c>
    </row>
    <row r="44" spans="2:15" x14ac:dyDescent="0.2">
      <c r="C44" s="84" t="s">
        <v>157</v>
      </c>
      <c r="D44" s="84" t="s">
        <v>74</v>
      </c>
      <c r="E44" s="84" t="s">
        <v>75</v>
      </c>
      <c r="F44" s="84" t="s">
        <v>8</v>
      </c>
      <c r="G44" s="81" t="s">
        <v>155</v>
      </c>
      <c r="H44" s="81" t="s">
        <v>156</v>
      </c>
      <c r="I44" s="83" t="s">
        <v>190</v>
      </c>
      <c r="J44" s="83"/>
      <c r="K44" s="83"/>
      <c r="L44" s="83"/>
      <c r="M44" s="83"/>
    </row>
    <row r="45" spans="2:15" x14ac:dyDescent="0.2">
      <c r="C45" s="85"/>
      <c r="D45" s="85"/>
      <c r="E45" s="85"/>
      <c r="F45" s="85"/>
      <c r="G45" s="82"/>
      <c r="H45" s="82"/>
      <c r="I45" s="83" t="s">
        <v>191</v>
      </c>
      <c r="J45" s="83"/>
      <c r="K45" s="83"/>
      <c r="L45" s="80" t="s">
        <v>186</v>
      </c>
      <c r="M45" s="80" t="s">
        <v>187</v>
      </c>
    </row>
    <row r="46" spans="2:15" ht="12.5" thickBot="1" x14ac:dyDescent="0.25">
      <c r="C46" s="85"/>
      <c r="D46" s="85"/>
      <c r="E46" s="85"/>
      <c r="F46" s="85"/>
      <c r="G46" s="82"/>
      <c r="H46" s="82"/>
      <c r="I46" s="37" t="s">
        <v>188</v>
      </c>
      <c r="J46" s="37" t="s">
        <v>189</v>
      </c>
      <c r="K46" s="37" t="s">
        <v>192</v>
      </c>
      <c r="L46" s="80"/>
      <c r="M46" s="80"/>
    </row>
    <row r="47" spans="2:15" ht="72.5" thickBot="1" x14ac:dyDescent="0.25">
      <c r="C47" s="43" t="e">
        <f>C4</f>
        <v>#N/A</v>
      </c>
      <c r="D47" s="44" t="e">
        <f t="shared" ref="D47:H47" si="3">D4</f>
        <v>#N/A</v>
      </c>
      <c r="E47" s="44" t="e">
        <f t="shared" si="3"/>
        <v>#N/A</v>
      </c>
      <c r="F47" s="44" t="e">
        <f t="shared" si="3"/>
        <v>#N/A</v>
      </c>
      <c r="G47" s="45" t="e">
        <f t="shared" si="3"/>
        <v>#N/A</v>
      </c>
      <c r="H47" s="45" t="e">
        <f t="shared" si="3"/>
        <v>#N/A</v>
      </c>
      <c r="I47" s="46" t="e">
        <f>SUM(D39,D40)</f>
        <v>#N/A</v>
      </c>
      <c r="J47" s="46" t="e">
        <f>E39</f>
        <v>#N/A</v>
      </c>
      <c r="K47" s="46" t="e">
        <f>SUM(I47:J47)</f>
        <v>#N/A</v>
      </c>
      <c r="L47" s="46" t="e">
        <f>SUM(K39:K40)</f>
        <v>#N/A</v>
      </c>
      <c r="M47" s="47" t="e">
        <f>SUM(K47,L47)</f>
        <v>#N/A</v>
      </c>
      <c r="O47" s="42" t="s">
        <v>194</v>
      </c>
    </row>
  </sheetData>
  <sheetProtection sheet="1" objects="1" scenarios="1"/>
  <mergeCells count="11">
    <mergeCell ref="C44:C46"/>
    <mergeCell ref="D44:D46"/>
    <mergeCell ref="E44:E46"/>
    <mergeCell ref="F44:F46"/>
    <mergeCell ref="G44:G46"/>
    <mergeCell ref="D40:E40"/>
    <mergeCell ref="L45:L46"/>
    <mergeCell ref="M45:M46"/>
    <mergeCell ref="H44:H46"/>
    <mergeCell ref="I44:M44"/>
    <mergeCell ref="I45:K45"/>
  </mergeCells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3:J77"/>
  <sheetViews>
    <sheetView topLeftCell="A31" zoomScale="115" zoomScaleNormal="115" workbookViewId="0">
      <selection activeCell="B44" sqref="B44"/>
    </sheetView>
  </sheetViews>
  <sheetFormatPr defaultColWidth="9.09765625" defaultRowHeight="12" x14ac:dyDescent="0.2"/>
  <cols>
    <col min="1" max="1" width="9.09765625" style="1"/>
    <col min="2" max="2" width="53" style="1" customWidth="1"/>
    <col min="3" max="3" width="11.8984375" style="23" bestFit="1" customWidth="1"/>
    <col min="4" max="4" width="30.296875" style="1" customWidth="1"/>
    <col min="5" max="5" width="34.59765625" style="1" customWidth="1"/>
    <col min="6" max="6" width="16" style="1" customWidth="1"/>
    <col min="7" max="8" width="9.09765625" style="1"/>
    <col min="9" max="9" width="9.8984375" style="1" customWidth="1"/>
    <col min="10" max="10" width="20" style="1" bestFit="1" customWidth="1"/>
    <col min="11" max="16384" width="9.09765625" style="1"/>
  </cols>
  <sheetData>
    <row r="3" spans="1:10" x14ac:dyDescent="0.2">
      <c r="B3" s="8" t="s">
        <v>76</v>
      </c>
      <c r="C3" s="27"/>
      <c r="J3" s="9" t="s">
        <v>122</v>
      </c>
    </row>
    <row r="4" spans="1:10" x14ac:dyDescent="0.2">
      <c r="B4" s="3" t="s">
        <v>73</v>
      </c>
      <c r="C4" s="3" t="s">
        <v>157</v>
      </c>
      <c r="D4" s="29" t="s">
        <v>74</v>
      </c>
      <c r="E4" s="29" t="s">
        <v>75</v>
      </c>
      <c r="F4" s="29" t="s">
        <v>8</v>
      </c>
      <c r="G4" s="31" t="s">
        <v>155</v>
      </c>
      <c r="H4" s="31" t="s">
        <v>156</v>
      </c>
      <c r="J4" s="6" t="s">
        <v>123</v>
      </c>
    </row>
    <row r="5" spans="1:10" x14ac:dyDescent="0.2">
      <c r="A5" s="1">
        <v>1</v>
      </c>
      <c r="B5" s="7" t="str">
        <f>D5&amp;"　"&amp;E5&amp;"　"&amp;F5</f>
        <v>九州看護福祉大学　看護学科　大学</v>
      </c>
      <c r="C5" s="28" t="s">
        <v>158</v>
      </c>
      <c r="D5" s="7" t="s">
        <v>12</v>
      </c>
      <c r="E5" s="7" t="s">
        <v>13</v>
      </c>
      <c r="F5" s="7" t="s">
        <v>72</v>
      </c>
      <c r="G5" s="32">
        <v>36000</v>
      </c>
      <c r="H5" s="32">
        <v>432000</v>
      </c>
      <c r="I5" s="2"/>
      <c r="J5" s="7" t="s">
        <v>77</v>
      </c>
    </row>
    <row r="6" spans="1:10" ht="24" x14ac:dyDescent="0.2">
      <c r="A6" s="1">
        <v>2</v>
      </c>
      <c r="B6" s="7" t="str">
        <f>D6&amp;"　"&amp;E6&amp;"　"&amp;F6</f>
        <v>城北高等学校　看護科・看護専攻科　高等学校及び専攻科</v>
      </c>
      <c r="C6" s="28" t="s">
        <v>158</v>
      </c>
      <c r="D6" s="7" t="s">
        <v>14</v>
      </c>
      <c r="E6" s="7" t="s">
        <v>15</v>
      </c>
      <c r="F6" s="7" t="s">
        <v>16</v>
      </c>
      <c r="G6" s="32">
        <v>36000</v>
      </c>
      <c r="H6" s="32">
        <v>432000</v>
      </c>
      <c r="I6" s="2"/>
      <c r="J6" s="7" t="s">
        <v>78</v>
      </c>
    </row>
    <row r="7" spans="1:10" x14ac:dyDescent="0.2">
      <c r="A7" s="1">
        <v>3</v>
      </c>
      <c r="B7" s="7" t="str">
        <f t="shared" ref="B7:B36" si="0">D7&amp;"　"&amp;E7&amp;"　"&amp;F7</f>
        <v>熊本看護専門学校　看護学科　看護師３年課程</v>
      </c>
      <c r="C7" s="28" t="s">
        <v>158</v>
      </c>
      <c r="D7" s="7" t="s">
        <v>17</v>
      </c>
      <c r="E7" s="7" t="s">
        <v>13</v>
      </c>
      <c r="F7" s="7" t="s">
        <v>18</v>
      </c>
      <c r="G7" s="32">
        <v>36000</v>
      </c>
      <c r="H7" s="32">
        <v>432000</v>
      </c>
      <c r="I7" s="2"/>
      <c r="J7" s="7" t="s">
        <v>79</v>
      </c>
    </row>
    <row r="8" spans="1:10" x14ac:dyDescent="0.2">
      <c r="A8" s="1">
        <v>4</v>
      </c>
      <c r="B8" s="7" t="str">
        <f t="shared" si="0"/>
        <v>熊本看護専門学校　助産師課程・助産学科　助産師課程</v>
      </c>
      <c r="C8" s="28" t="s">
        <v>158</v>
      </c>
      <c r="D8" s="7" t="s">
        <v>19</v>
      </c>
      <c r="E8" s="7" t="s">
        <v>20</v>
      </c>
      <c r="F8" s="7" t="s">
        <v>21</v>
      </c>
      <c r="G8" s="32">
        <v>36000</v>
      </c>
      <c r="H8" s="32">
        <v>432000</v>
      </c>
      <c r="I8" s="2"/>
      <c r="J8" s="7" t="s">
        <v>80</v>
      </c>
    </row>
    <row r="9" spans="1:10" ht="24" x14ac:dyDescent="0.2">
      <c r="A9" s="1">
        <v>5</v>
      </c>
      <c r="B9" s="7" t="str">
        <f t="shared" si="0"/>
        <v>熊本労災看護専門学校　看護専門課程・看護学科　看護師３年課程</v>
      </c>
      <c r="C9" s="28" t="s">
        <v>158</v>
      </c>
      <c r="D9" s="7" t="s">
        <v>22</v>
      </c>
      <c r="E9" s="7" t="s">
        <v>23</v>
      </c>
      <c r="F9" s="7" t="s">
        <v>18</v>
      </c>
      <c r="G9" s="32">
        <v>36000</v>
      </c>
      <c r="H9" s="32">
        <v>432000</v>
      </c>
      <c r="I9" s="2"/>
      <c r="J9" s="7" t="s">
        <v>81</v>
      </c>
    </row>
    <row r="10" spans="1:10" ht="24" x14ac:dyDescent="0.2">
      <c r="A10" s="1">
        <v>6</v>
      </c>
      <c r="B10" s="7" t="str">
        <f t="shared" si="0"/>
        <v>上天草看護専門学校（公）　看護専門課程・看護学科　看護師３年課程</v>
      </c>
      <c r="C10" s="28" t="s">
        <v>158</v>
      </c>
      <c r="D10" s="58" t="s">
        <v>254</v>
      </c>
      <c r="E10" s="7" t="s">
        <v>24</v>
      </c>
      <c r="F10" s="7" t="s">
        <v>18</v>
      </c>
      <c r="G10" s="59">
        <v>32000</v>
      </c>
      <c r="H10" s="59">
        <v>384000</v>
      </c>
      <c r="I10" s="2"/>
      <c r="J10" s="7" t="s">
        <v>82</v>
      </c>
    </row>
    <row r="11" spans="1:10" ht="24" x14ac:dyDescent="0.2">
      <c r="A11" s="1">
        <v>7</v>
      </c>
      <c r="B11" s="7" t="str">
        <f t="shared" si="0"/>
        <v>天草市立本渡看護専門学校（公）　看護専門課程・看護学科　看護師３年課程</v>
      </c>
      <c r="C11" s="28" t="s">
        <v>158</v>
      </c>
      <c r="D11" s="58" t="s">
        <v>255</v>
      </c>
      <c r="E11" s="7" t="s">
        <v>25</v>
      </c>
      <c r="F11" s="7" t="s">
        <v>18</v>
      </c>
      <c r="G11" s="59">
        <v>32000</v>
      </c>
      <c r="H11" s="59">
        <v>384000</v>
      </c>
      <c r="I11" s="2"/>
      <c r="J11" s="7" t="s">
        <v>83</v>
      </c>
    </row>
    <row r="12" spans="1:10" ht="24" x14ac:dyDescent="0.2">
      <c r="A12" s="1">
        <v>8</v>
      </c>
      <c r="B12" s="7" t="str">
        <f>D12&amp;"　"&amp;E12&amp;"　"&amp;F12</f>
        <v>九州中央リハビリテーション学院　看護学科　看護師３年課程</v>
      </c>
      <c r="C12" s="28" t="s">
        <v>158</v>
      </c>
      <c r="D12" s="7" t="s">
        <v>26</v>
      </c>
      <c r="E12" s="7" t="s">
        <v>13</v>
      </c>
      <c r="F12" s="7" t="s">
        <v>18</v>
      </c>
      <c r="G12" s="32">
        <v>36000</v>
      </c>
      <c r="H12" s="32">
        <v>432000</v>
      </c>
      <c r="I12" s="2"/>
      <c r="J12" s="7" t="s">
        <v>84</v>
      </c>
    </row>
    <row r="13" spans="1:10" ht="24" x14ac:dyDescent="0.2">
      <c r="A13" s="1">
        <v>9</v>
      </c>
      <c r="B13" s="7" t="str">
        <f t="shared" si="0"/>
        <v>熊本駅前看護リハビリテーション学院　看護学科　看護師３年課程</v>
      </c>
      <c r="C13" s="28" t="s">
        <v>158</v>
      </c>
      <c r="D13" s="7" t="s">
        <v>27</v>
      </c>
      <c r="E13" s="7" t="s">
        <v>13</v>
      </c>
      <c r="F13" s="7" t="s">
        <v>18</v>
      </c>
      <c r="G13" s="32">
        <v>36000</v>
      </c>
      <c r="H13" s="32">
        <v>432000</v>
      </c>
      <c r="I13" s="2"/>
      <c r="J13" s="7" t="s">
        <v>85</v>
      </c>
    </row>
    <row r="14" spans="1:10" ht="24" x14ac:dyDescent="0.2">
      <c r="A14" s="1">
        <v>10</v>
      </c>
      <c r="B14" s="7" t="str">
        <f t="shared" si="0"/>
        <v>熊本市医師会看護専門学校　医療専門課程・第１看護学科　看護師３年課程</v>
      </c>
      <c r="C14" s="28" t="s">
        <v>158</v>
      </c>
      <c r="D14" s="7" t="s">
        <v>28</v>
      </c>
      <c r="E14" s="7" t="s">
        <v>29</v>
      </c>
      <c r="F14" s="7" t="s">
        <v>18</v>
      </c>
      <c r="G14" s="32">
        <v>36000</v>
      </c>
      <c r="H14" s="32">
        <v>432000</v>
      </c>
      <c r="I14" s="2"/>
      <c r="J14" s="7" t="s">
        <v>86</v>
      </c>
    </row>
    <row r="15" spans="1:10" ht="24" x14ac:dyDescent="0.2">
      <c r="A15" s="1">
        <v>11</v>
      </c>
      <c r="B15" s="7" t="str">
        <f t="shared" si="0"/>
        <v>熊本市医師会看護専門学校　医療専門課程・第２看護学科　看護師２年課程</v>
      </c>
      <c r="C15" s="28" t="s">
        <v>158</v>
      </c>
      <c r="D15" s="7" t="s">
        <v>28</v>
      </c>
      <c r="E15" s="7" t="s">
        <v>30</v>
      </c>
      <c r="F15" s="7" t="s">
        <v>31</v>
      </c>
      <c r="G15" s="32">
        <v>36000</v>
      </c>
      <c r="H15" s="32">
        <v>432000</v>
      </c>
      <c r="I15" s="2"/>
      <c r="J15" s="7" t="s">
        <v>87</v>
      </c>
    </row>
    <row r="16" spans="1:10" x14ac:dyDescent="0.2">
      <c r="A16" s="1">
        <v>12</v>
      </c>
      <c r="B16" s="7" t="str">
        <f t="shared" si="0"/>
        <v>八代看護学校　看護師２年課程　看護師２年課程</v>
      </c>
      <c r="C16" s="28" t="s">
        <v>158</v>
      </c>
      <c r="D16" s="7" t="s">
        <v>32</v>
      </c>
      <c r="E16" s="7" t="s">
        <v>33</v>
      </c>
      <c r="F16" s="7" t="s">
        <v>31</v>
      </c>
      <c r="G16" s="32">
        <v>36000</v>
      </c>
      <c r="H16" s="32">
        <v>432000</v>
      </c>
      <c r="I16" s="2"/>
      <c r="J16" s="7" t="s">
        <v>88</v>
      </c>
    </row>
    <row r="17" spans="1:10" ht="24" x14ac:dyDescent="0.2">
      <c r="A17" s="1">
        <v>13</v>
      </c>
      <c r="B17" s="7" t="str">
        <f t="shared" si="0"/>
        <v>熊本市医師会看護専門学校　医療高等課程・准看護科　准看護師課程</v>
      </c>
      <c r="C17" s="28" t="s">
        <v>158</v>
      </c>
      <c r="D17" s="7" t="s">
        <v>28</v>
      </c>
      <c r="E17" s="7" t="s">
        <v>34</v>
      </c>
      <c r="F17" s="7" t="s">
        <v>35</v>
      </c>
      <c r="G17" s="32">
        <v>21000</v>
      </c>
      <c r="H17" s="32">
        <v>252000</v>
      </c>
      <c r="I17" s="2"/>
      <c r="J17" s="7" t="s">
        <v>89</v>
      </c>
    </row>
    <row r="18" spans="1:10" x14ac:dyDescent="0.2">
      <c r="A18" s="1">
        <v>14</v>
      </c>
      <c r="B18" s="7" t="str">
        <f t="shared" si="0"/>
        <v>八代看護学校　准看護師課程　准看護師課程</v>
      </c>
      <c r="C18" s="28" t="s">
        <v>158</v>
      </c>
      <c r="D18" s="7" t="s">
        <v>32</v>
      </c>
      <c r="E18" s="7" t="s">
        <v>36</v>
      </c>
      <c r="F18" s="7" t="s">
        <v>35</v>
      </c>
      <c r="G18" s="32">
        <v>21000</v>
      </c>
      <c r="H18" s="32">
        <v>252000</v>
      </c>
      <c r="I18" s="2"/>
      <c r="J18" s="7" t="s">
        <v>90</v>
      </c>
    </row>
    <row r="19" spans="1:10" ht="24" x14ac:dyDescent="0.2">
      <c r="A19" s="1">
        <v>15</v>
      </c>
      <c r="B19" s="7" t="str">
        <f t="shared" si="0"/>
        <v>天草郡市医師会附属天草准看護高等専修学校　医療高等課程・准看護科　准看護師課程</v>
      </c>
      <c r="C19" s="28" t="s">
        <v>158</v>
      </c>
      <c r="D19" s="7" t="s">
        <v>37</v>
      </c>
      <c r="E19" s="7" t="s">
        <v>34</v>
      </c>
      <c r="F19" s="7" t="s">
        <v>35</v>
      </c>
      <c r="G19" s="32">
        <v>21000</v>
      </c>
      <c r="H19" s="32">
        <v>252000</v>
      </c>
      <c r="I19" s="2"/>
      <c r="J19" s="7" t="s">
        <v>91</v>
      </c>
    </row>
    <row r="20" spans="1:10" x14ac:dyDescent="0.2">
      <c r="A20" s="1">
        <v>16</v>
      </c>
      <c r="B20" s="7" t="str">
        <f t="shared" si="0"/>
        <v>人吉球磨准看護学院　准看護科　准看護師課程</v>
      </c>
      <c r="C20" s="28" t="s">
        <v>158</v>
      </c>
      <c r="D20" s="7" t="s">
        <v>38</v>
      </c>
      <c r="E20" s="7" t="s">
        <v>39</v>
      </c>
      <c r="F20" s="7" t="s">
        <v>35</v>
      </c>
      <c r="G20" s="32">
        <v>21000</v>
      </c>
      <c r="H20" s="32">
        <v>252000</v>
      </c>
      <c r="I20" s="2"/>
      <c r="J20" s="7" t="s">
        <v>92</v>
      </c>
    </row>
    <row r="21" spans="1:10" ht="24" x14ac:dyDescent="0.2">
      <c r="A21" s="1">
        <v>17</v>
      </c>
      <c r="B21" s="7" t="str">
        <f t="shared" si="0"/>
        <v>菊池郡市医師会立看護高等専修学校　医療高等課程・准看護科　准看護師課程</v>
      </c>
      <c r="C21" s="28" t="s">
        <v>158</v>
      </c>
      <c r="D21" s="7" t="s">
        <v>40</v>
      </c>
      <c r="E21" s="7" t="s">
        <v>41</v>
      </c>
      <c r="F21" s="7" t="s">
        <v>35</v>
      </c>
      <c r="G21" s="32">
        <v>21000</v>
      </c>
      <c r="H21" s="32">
        <v>252000</v>
      </c>
      <c r="I21" s="2"/>
      <c r="J21" s="7" t="s">
        <v>93</v>
      </c>
    </row>
    <row r="22" spans="1:10" ht="24" x14ac:dyDescent="0.2">
      <c r="A22" s="1">
        <v>18</v>
      </c>
      <c r="B22" s="7" t="str">
        <f t="shared" si="0"/>
        <v>鹿本医師会看護学校　医療高等課程・准看護科　准看護師課程</v>
      </c>
      <c r="C22" s="28" t="s">
        <v>158</v>
      </c>
      <c r="D22" s="7" t="s">
        <v>42</v>
      </c>
      <c r="E22" s="7" t="s">
        <v>41</v>
      </c>
      <c r="F22" s="7" t="s">
        <v>35</v>
      </c>
      <c r="G22" s="32">
        <v>21000</v>
      </c>
      <c r="H22" s="32">
        <v>252000</v>
      </c>
      <c r="I22" s="2"/>
      <c r="J22" s="7" t="s">
        <v>94</v>
      </c>
    </row>
    <row r="23" spans="1:10" ht="24" x14ac:dyDescent="0.2">
      <c r="A23" s="1">
        <v>19</v>
      </c>
      <c r="B23" s="7" t="str">
        <f t="shared" si="0"/>
        <v>宇城看護高等専修学校　医療高等課程・准看護科　准看護師課程</v>
      </c>
      <c r="C23" s="28" t="s">
        <v>158</v>
      </c>
      <c r="D23" s="7" t="s">
        <v>43</v>
      </c>
      <c r="E23" s="7" t="s">
        <v>44</v>
      </c>
      <c r="F23" s="7" t="s">
        <v>35</v>
      </c>
      <c r="G23" s="32">
        <v>21000</v>
      </c>
      <c r="H23" s="32">
        <v>252000</v>
      </c>
      <c r="I23" s="2"/>
      <c r="J23" s="7" t="s">
        <v>95</v>
      </c>
    </row>
    <row r="24" spans="1:10" x14ac:dyDescent="0.2">
      <c r="A24" s="1">
        <v>20</v>
      </c>
      <c r="B24" s="58" t="str">
        <f t="shared" si="0"/>
        <v>帝京大学　福岡医療技術学部看護学科　大学</v>
      </c>
      <c r="C24" s="28" t="s">
        <v>159</v>
      </c>
      <c r="D24" s="7" t="s">
        <v>45</v>
      </c>
      <c r="E24" s="7" t="s">
        <v>46</v>
      </c>
      <c r="F24" s="7" t="s">
        <v>72</v>
      </c>
      <c r="G24" s="32">
        <v>36000</v>
      </c>
      <c r="H24" s="32">
        <v>432000</v>
      </c>
      <c r="I24" s="2"/>
      <c r="J24" s="7" t="s">
        <v>96</v>
      </c>
    </row>
    <row r="25" spans="1:10" x14ac:dyDescent="0.2">
      <c r="A25" s="1">
        <v>21</v>
      </c>
      <c r="B25" s="7" t="str">
        <f t="shared" si="0"/>
        <v>福岡国際医療福祉大学　看護学科　大学</v>
      </c>
      <c r="C25" s="28" t="s">
        <v>159</v>
      </c>
      <c r="D25" s="7" t="s">
        <v>47</v>
      </c>
      <c r="E25" s="7" t="s">
        <v>13</v>
      </c>
      <c r="F25" s="7" t="s">
        <v>72</v>
      </c>
      <c r="G25" s="32">
        <v>36000</v>
      </c>
      <c r="H25" s="32">
        <v>432000</v>
      </c>
      <c r="I25" s="2"/>
      <c r="J25" s="7" t="s">
        <v>97</v>
      </c>
    </row>
    <row r="26" spans="1:10" x14ac:dyDescent="0.2">
      <c r="A26" s="1">
        <v>22</v>
      </c>
      <c r="B26" s="58" t="str">
        <f>D26&amp;"　"&amp;E26&amp;"　"&amp;F26</f>
        <v>令和健康科学大学　看護学部看護科　大学</v>
      </c>
      <c r="C26" s="28" t="s">
        <v>159</v>
      </c>
      <c r="D26" s="7" t="s">
        <v>275</v>
      </c>
      <c r="E26" s="7" t="s">
        <v>48</v>
      </c>
      <c r="F26" s="7" t="s">
        <v>72</v>
      </c>
      <c r="G26" s="32">
        <v>36000</v>
      </c>
      <c r="H26" s="32">
        <v>432000</v>
      </c>
      <c r="I26" s="2"/>
      <c r="J26" s="7" t="s">
        <v>98</v>
      </c>
    </row>
    <row r="27" spans="1:10" ht="24" x14ac:dyDescent="0.2">
      <c r="A27" s="1">
        <v>23</v>
      </c>
      <c r="B27" s="58" t="str">
        <f t="shared" si="0"/>
        <v>専門学校麻生看護大学校　看護科通信課程　看護師２年課程</v>
      </c>
      <c r="C27" s="28" t="s">
        <v>159</v>
      </c>
      <c r="D27" s="7" t="s">
        <v>49</v>
      </c>
      <c r="E27" s="7" t="s">
        <v>50</v>
      </c>
      <c r="F27" s="7" t="s">
        <v>51</v>
      </c>
      <c r="G27" s="32">
        <v>36000</v>
      </c>
      <c r="H27" s="32">
        <v>432000</v>
      </c>
      <c r="I27" s="2"/>
      <c r="J27" s="7" t="s">
        <v>99</v>
      </c>
    </row>
    <row r="28" spans="1:10" ht="24" x14ac:dyDescent="0.2">
      <c r="A28" s="1">
        <v>24</v>
      </c>
      <c r="B28" s="58" t="str">
        <f t="shared" si="0"/>
        <v>大牟田医師会看護専門学校　看護専門課程・看護科　看護師２年課程</v>
      </c>
      <c r="C28" s="28" t="s">
        <v>159</v>
      </c>
      <c r="D28" s="7" t="s">
        <v>52</v>
      </c>
      <c r="E28" s="7" t="s">
        <v>53</v>
      </c>
      <c r="F28" s="7" t="s">
        <v>51</v>
      </c>
      <c r="G28" s="32">
        <v>36000</v>
      </c>
      <c r="H28" s="32">
        <v>432000</v>
      </c>
      <c r="I28" s="2"/>
      <c r="J28" s="7" t="s">
        <v>100</v>
      </c>
    </row>
    <row r="29" spans="1:10" ht="24" x14ac:dyDescent="0.2">
      <c r="A29" s="1">
        <v>25</v>
      </c>
      <c r="B29" s="58" t="str">
        <f t="shared" si="0"/>
        <v>八女筑後看護専門学校　看護専門課程・看護科　看護師２年課程</v>
      </c>
      <c r="C29" s="28" t="s">
        <v>159</v>
      </c>
      <c r="D29" s="7" t="s">
        <v>54</v>
      </c>
      <c r="E29" s="7" t="s">
        <v>55</v>
      </c>
      <c r="F29" s="7" t="s">
        <v>56</v>
      </c>
      <c r="G29" s="32">
        <v>36000</v>
      </c>
      <c r="H29" s="32">
        <v>432000</v>
      </c>
      <c r="I29" s="2"/>
      <c r="J29" s="7" t="s">
        <v>101</v>
      </c>
    </row>
    <row r="30" spans="1:10" ht="24" x14ac:dyDescent="0.2">
      <c r="A30" s="1">
        <v>26</v>
      </c>
      <c r="B30" s="7" t="str">
        <f t="shared" si="0"/>
        <v>医療福祉専門学校緑生館　２年課程・専攻看護学科　看護師２年課程</v>
      </c>
      <c r="C30" s="28" t="s">
        <v>160</v>
      </c>
      <c r="D30" s="7" t="s">
        <v>57</v>
      </c>
      <c r="E30" s="7" t="s">
        <v>58</v>
      </c>
      <c r="F30" s="7" t="s">
        <v>31</v>
      </c>
      <c r="G30" s="32">
        <v>36000</v>
      </c>
      <c r="H30" s="32">
        <v>432000</v>
      </c>
      <c r="I30" s="2"/>
      <c r="J30" s="7" t="s">
        <v>102</v>
      </c>
    </row>
    <row r="31" spans="1:10" ht="24" x14ac:dyDescent="0.2">
      <c r="A31" s="1">
        <v>27</v>
      </c>
      <c r="B31" s="58" t="str">
        <f t="shared" si="0"/>
        <v>出水郡医師会広域医療センター附属阿久根看護学校　医療専門課程・看護科　看護師２年課程</v>
      </c>
      <c r="C31" s="28" t="s">
        <v>161</v>
      </c>
      <c r="D31" s="7" t="s">
        <v>59</v>
      </c>
      <c r="E31" s="7" t="s">
        <v>60</v>
      </c>
      <c r="F31" s="7" t="s">
        <v>51</v>
      </c>
      <c r="G31" s="32">
        <v>36000</v>
      </c>
      <c r="H31" s="32">
        <v>432000</v>
      </c>
      <c r="I31" s="2"/>
      <c r="J31" s="7" t="s">
        <v>103</v>
      </c>
    </row>
    <row r="32" spans="1:10" ht="24" x14ac:dyDescent="0.2">
      <c r="A32" s="1">
        <v>28</v>
      </c>
      <c r="B32" s="7" t="str">
        <f t="shared" si="0"/>
        <v>たちばな医療専門学校　２年課程・看護学科　看護師２年課程</v>
      </c>
      <c r="C32" s="28" t="s">
        <v>161</v>
      </c>
      <c r="D32" s="7" t="s">
        <v>61</v>
      </c>
      <c r="E32" s="7" t="s">
        <v>62</v>
      </c>
      <c r="F32" s="7" t="s">
        <v>31</v>
      </c>
      <c r="G32" s="32">
        <v>36000</v>
      </c>
      <c r="H32" s="32">
        <v>432000</v>
      </c>
      <c r="I32" s="2"/>
      <c r="J32" s="7" t="s">
        <v>104</v>
      </c>
    </row>
    <row r="33" spans="1:10" x14ac:dyDescent="0.2">
      <c r="A33" s="1">
        <v>29</v>
      </c>
      <c r="B33" s="58" t="str">
        <f t="shared" si="0"/>
        <v>神村学園専修学校　看護学科　看護師３年課程</v>
      </c>
      <c r="C33" s="28" t="s">
        <v>161</v>
      </c>
      <c r="D33" s="7" t="s">
        <v>63</v>
      </c>
      <c r="E33" s="7" t="s">
        <v>64</v>
      </c>
      <c r="F33" s="7" t="s">
        <v>9</v>
      </c>
      <c r="G33" s="32">
        <v>36000</v>
      </c>
      <c r="H33" s="32">
        <v>432000</v>
      </c>
      <c r="I33" s="2"/>
      <c r="J33" s="7" t="s">
        <v>105</v>
      </c>
    </row>
    <row r="34" spans="1:10" x14ac:dyDescent="0.2">
      <c r="A34" s="1">
        <v>30</v>
      </c>
      <c r="B34" s="58" t="str">
        <f t="shared" si="0"/>
        <v>宮崎医療福祉専門学校　看護学科　看護師３年課程</v>
      </c>
      <c r="C34" s="28" t="s">
        <v>162</v>
      </c>
      <c r="D34" s="7" t="s">
        <v>65</v>
      </c>
      <c r="E34" s="7" t="s">
        <v>66</v>
      </c>
      <c r="F34" s="7" t="s">
        <v>9</v>
      </c>
      <c r="G34" s="32">
        <v>36000</v>
      </c>
      <c r="H34" s="32">
        <v>432000</v>
      </c>
      <c r="I34" s="2"/>
      <c r="J34" s="7" t="s">
        <v>106</v>
      </c>
    </row>
    <row r="35" spans="1:10" ht="24" x14ac:dyDescent="0.2">
      <c r="A35" s="1">
        <v>31</v>
      </c>
      <c r="B35" s="58" t="str">
        <f>D35&amp;"　"&amp;E35&amp;"　"&amp;F35</f>
        <v>日本医療学園附属東亜看護学院　看護師２年課程（通信制）　看護師２年課程</v>
      </c>
      <c r="C35" s="28" t="s">
        <v>163</v>
      </c>
      <c r="D35" s="7" t="s">
        <v>67</v>
      </c>
      <c r="E35" s="7" t="s">
        <v>68</v>
      </c>
      <c r="F35" s="7" t="s">
        <v>31</v>
      </c>
      <c r="G35" s="32">
        <v>36000</v>
      </c>
      <c r="H35" s="32">
        <v>432000</v>
      </c>
      <c r="I35" s="2"/>
      <c r="J35" s="7" t="s">
        <v>107</v>
      </c>
    </row>
    <row r="36" spans="1:10" ht="24" x14ac:dyDescent="0.2">
      <c r="A36" s="1">
        <v>32</v>
      </c>
      <c r="B36" s="58" t="str">
        <f t="shared" si="0"/>
        <v>学校法人穴吹学園穴吹医療大学校　看護学科通信課程　看護師２年課程</v>
      </c>
      <c r="C36" s="28" t="s">
        <v>164</v>
      </c>
      <c r="D36" s="7" t="s">
        <v>69</v>
      </c>
      <c r="E36" s="7" t="s">
        <v>70</v>
      </c>
      <c r="F36" s="7" t="s">
        <v>56</v>
      </c>
      <c r="G36" s="32">
        <v>36000</v>
      </c>
      <c r="H36" s="32">
        <v>432000</v>
      </c>
      <c r="I36" s="2"/>
      <c r="J36" s="7" t="s">
        <v>108</v>
      </c>
    </row>
    <row r="37" spans="1:10" ht="24" x14ac:dyDescent="0.2">
      <c r="A37" s="1">
        <v>33</v>
      </c>
      <c r="B37" s="58" t="str">
        <f>D37&amp;"　"&amp;E37&amp;"　"&amp;F37</f>
        <v>大牟田医師会看護専門学校　看護高等課程・准看護科　准看護師課程</v>
      </c>
      <c r="C37" s="28" t="s">
        <v>159</v>
      </c>
      <c r="D37" s="7" t="s">
        <v>52</v>
      </c>
      <c r="E37" s="7" t="s">
        <v>71</v>
      </c>
      <c r="F37" s="7" t="s">
        <v>35</v>
      </c>
      <c r="G37" s="32">
        <v>21000</v>
      </c>
      <c r="H37" s="32">
        <v>252000</v>
      </c>
      <c r="I37" s="2"/>
      <c r="J37" s="7" t="s">
        <v>109</v>
      </c>
    </row>
    <row r="38" spans="1:10" ht="25.5" customHeight="1" x14ac:dyDescent="0.2">
      <c r="A38" s="1">
        <v>34</v>
      </c>
      <c r="B38" s="7" t="str">
        <f>D38&amp;"　"&amp;E38&amp;"　"&amp;F38</f>
        <v>宗像看護専門学校　第１科（３年課程）　看護師３年課程</v>
      </c>
      <c r="C38" s="28" t="s">
        <v>159</v>
      </c>
      <c r="D38" s="7" t="s">
        <v>210</v>
      </c>
      <c r="E38" s="7" t="s">
        <v>211</v>
      </c>
      <c r="F38" s="7" t="s">
        <v>212</v>
      </c>
      <c r="G38" s="32">
        <v>36000</v>
      </c>
      <c r="H38" s="32">
        <v>432000</v>
      </c>
      <c r="I38" s="2"/>
      <c r="J38" s="7" t="s">
        <v>110</v>
      </c>
    </row>
    <row r="39" spans="1:10" x14ac:dyDescent="0.2">
      <c r="A39" s="1">
        <v>35</v>
      </c>
      <c r="B39" s="7" t="str">
        <f>D39&amp;"　"&amp;E39&amp;"　"&amp;F39</f>
        <v>八女筑後看護専門学校　准看護科　准看護師課程</v>
      </c>
      <c r="C39" s="28" t="s">
        <v>159</v>
      </c>
      <c r="D39" s="7" t="s">
        <v>54</v>
      </c>
      <c r="E39" s="7" t="s">
        <v>213</v>
      </c>
      <c r="F39" s="7" t="s">
        <v>35</v>
      </c>
      <c r="G39" s="32">
        <v>21000</v>
      </c>
      <c r="H39" s="32">
        <v>252000</v>
      </c>
      <c r="I39" s="2"/>
      <c r="J39" s="7" t="s">
        <v>111</v>
      </c>
    </row>
    <row r="40" spans="1:10" x14ac:dyDescent="0.2">
      <c r="A40" s="1">
        <v>36</v>
      </c>
      <c r="B40" s="7" t="str">
        <f>D40&amp;"　"&amp;E40&amp;"　"&amp;F40</f>
        <v>熊本保健科学大学　看護学科　大学</v>
      </c>
      <c r="C40" s="28" t="s">
        <v>158</v>
      </c>
      <c r="D40" s="7" t="s">
        <v>214</v>
      </c>
      <c r="E40" s="7" t="s">
        <v>225</v>
      </c>
      <c r="F40" s="7" t="s">
        <v>223</v>
      </c>
      <c r="G40" s="32">
        <v>36000</v>
      </c>
      <c r="H40" s="32">
        <v>432000</v>
      </c>
      <c r="I40" s="2"/>
      <c r="J40" s="7" t="s">
        <v>112</v>
      </c>
    </row>
    <row r="41" spans="1:10" x14ac:dyDescent="0.2">
      <c r="A41" s="1">
        <v>37</v>
      </c>
      <c r="B41" s="7" t="str">
        <f t="shared" ref="B41:B48" si="1">D41&amp;"　"&amp;E41&amp;"　"&amp;F41</f>
        <v>熊本大学（公）　保健学科　大学</v>
      </c>
      <c r="C41" s="28" t="s">
        <v>158</v>
      </c>
      <c r="D41" s="58" t="s">
        <v>256</v>
      </c>
      <c r="E41" s="7" t="s">
        <v>224</v>
      </c>
      <c r="F41" s="7" t="s">
        <v>72</v>
      </c>
      <c r="G41" s="59">
        <v>32000</v>
      </c>
      <c r="H41" s="59">
        <v>384000</v>
      </c>
      <c r="I41" s="2"/>
      <c r="J41" s="7" t="s">
        <v>113</v>
      </c>
    </row>
    <row r="42" spans="1:10" ht="24" x14ac:dyDescent="0.2">
      <c r="A42" s="1">
        <v>38</v>
      </c>
      <c r="B42" s="7" t="str">
        <f t="shared" si="1"/>
        <v>有明高等学校　看護科・看護専攻科　高等学校及び専攻科</v>
      </c>
      <c r="C42" s="28" t="s">
        <v>158</v>
      </c>
      <c r="D42" s="7" t="s">
        <v>215</v>
      </c>
      <c r="E42" s="7" t="s">
        <v>15</v>
      </c>
      <c r="F42" s="7" t="s">
        <v>16</v>
      </c>
      <c r="G42" s="32">
        <v>36000</v>
      </c>
      <c r="H42" s="32">
        <v>432000</v>
      </c>
      <c r="I42" s="2"/>
      <c r="J42" s="7" t="s">
        <v>114</v>
      </c>
    </row>
    <row r="43" spans="1:10" ht="24" x14ac:dyDescent="0.2">
      <c r="A43" s="1">
        <v>39</v>
      </c>
      <c r="B43" s="7" t="str">
        <f t="shared" si="1"/>
        <v>熊本中央高等学校　看護科・看護専攻科　高等学校及び専攻科</v>
      </c>
      <c r="C43" s="28" t="s">
        <v>158</v>
      </c>
      <c r="D43" s="7" t="s">
        <v>216</v>
      </c>
      <c r="E43" s="7" t="s">
        <v>15</v>
      </c>
      <c r="F43" s="7" t="s">
        <v>16</v>
      </c>
      <c r="G43" s="32">
        <v>36000</v>
      </c>
      <c r="H43" s="32">
        <v>432000</v>
      </c>
      <c r="I43" s="2"/>
      <c r="J43" s="7" t="s">
        <v>115</v>
      </c>
    </row>
    <row r="44" spans="1:10" ht="24" x14ac:dyDescent="0.2">
      <c r="A44" s="1">
        <v>40</v>
      </c>
      <c r="B44" s="7" t="str">
        <f t="shared" si="1"/>
        <v>玉名女子高等学校　看護科・看護専攻科　高等学校及び専攻科</v>
      </c>
      <c r="C44" s="28" t="s">
        <v>158</v>
      </c>
      <c r="D44" s="7" t="s">
        <v>217</v>
      </c>
      <c r="E44" s="7" t="s">
        <v>15</v>
      </c>
      <c r="F44" s="7" t="s">
        <v>16</v>
      </c>
      <c r="G44" s="32">
        <v>36000</v>
      </c>
      <c r="H44" s="32">
        <v>432000</v>
      </c>
      <c r="I44" s="2"/>
      <c r="J44" s="7" t="s">
        <v>116</v>
      </c>
    </row>
    <row r="45" spans="1:10" ht="24" customHeight="1" x14ac:dyDescent="0.2">
      <c r="A45" s="1">
        <v>41</v>
      </c>
      <c r="B45" s="7" t="str">
        <f t="shared" si="1"/>
        <v>熊本医療センター附属看護学校　看護学科　看護師３年課程</v>
      </c>
      <c r="C45" s="28" t="s">
        <v>158</v>
      </c>
      <c r="D45" s="7" t="s">
        <v>218</v>
      </c>
      <c r="E45" s="7" t="s">
        <v>225</v>
      </c>
      <c r="F45" s="7" t="s">
        <v>212</v>
      </c>
      <c r="G45" s="32">
        <v>36000</v>
      </c>
      <c r="H45" s="32">
        <v>432000</v>
      </c>
      <c r="I45" s="2"/>
      <c r="J45" s="7" t="s">
        <v>117</v>
      </c>
    </row>
    <row r="46" spans="1:10" x14ac:dyDescent="0.2">
      <c r="A46" s="1">
        <v>42</v>
      </c>
      <c r="B46" s="7" t="str">
        <f t="shared" si="1"/>
        <v>豊西准看護学院　医療高等課程・准看護科　准看護師課程</v>
      </c>
      <c r="C46" s="28" t="s">
        <v>221</v>
      </c>
      <c r="D46" s="7" t="s">
        <v>219</v>
      </c>
      <c r="E46" s="7" t="s">
        <v>34</v>
      </c>
      <c r="F46" s="7" t="s">
        <v>35</v>
      </c>
      <c r="G46" s="32">
        <v>21000</v>
      </c>
      <c r="H46" s="32">
        <v>252000</v>
      </c>
      <c r="I46" s="2"/>
      <c r="J46" s="7" t="s">
        <v>118</v>
      </c>
    </row>
    <row r="47" spans="1:10" x14ac:dyDescent="0.2">
      <c r="A47" s="1">
        <v>43</v>
      </c>
      <c r="B47" s="58" t="str">
        <f t="shared" si="1"/>
        <v>小林看護医療専門学校　看護学科　看護師３年課程</v>
      </c>
      <c r="C47" s="28" t="s">
        <v>222</v>
      </c>
      <c r="D47" s="7" t="s">
        <v>220</v>
      </c>
      <c r="E47" s="7" t="s">
        <v>225</v>
      </c>
      <c r="F47" s="7" t="s">
        <v>212</v>
      </c>
      <c r="G47" s="32">
        <v>36000</v>
      </c>
      <c r="H47" s="32">
        <v>432000</v>
      </c>
      <c r="I47" s="2"/>
      <c r="J47" s="7" t="s">
        <v>119</v>
      </c>
    </row>
    <row r="48" spans="1:10" x14ac:dyDescent="0.2">
      <c r="A48" s="1">
        <v>44</v>
      </c>
      <c r="B48" s="58" t="str">
        <f t="shared" si="1"/>
        <v>名桜大学（公）　看護学科　大学</v>
      </c>
      <c r="C48" s="28" t="s">
        <v>242</v>
      </c>
      <c r="D48" s="58" t="s">
        <v>258</v>
      </c>
      <c r="E48" s="7" t="s">
        <v>243</v>
      </c>
      <c r="F48" s="7" t="s">
        <v>223</v>
      </c>
      <c r="G48" s="59">
        <v>32000</v>
      </c>
      <c r="H48" s="59">
        <v>384000</v>
      </c>
      <c r="I48" s="2"/>
      <c r="J48" s="7" t="s">
        <v>120</v>
      </c>
    </row>
    <row r="49" spans="1:10" ht="24" x14ac:dyDescent="0.2">
      <c r="A49" s="1">
        <v>45</v>
      </c>
      <c r="B49" s="58" t="str">
        <f>D49&amp;"　"&amp;E49&amp;"　"&amp;F49</f>
        <v>長崎県央看護学校　看護専門課程・看護科　看護師３年課程</v>
      </c>
      <c r="C49" s="28" t="s">
        <v>244</v>
      </c>
      <c r="D49" s="7" t="s">
        <v>245</v>
      </c>
      <c r="E49" s="7" t="s">
        <v>246</v>
      </c>
      <c r="F49" s="7" t="s">
        <v>18</v>
      </c>
      <c r="G49" s="32">
        <v>36000</v>
      </c>
      <c r="H49" s="32">
        <v>432000</v>
      </c>
      <c r="I49" s="2"/>
      <c r="J49" s="7" t="s">
        <v>121</v>
      </c>
    </row>
    <row r="50" spans="1:10" ht="24" x14ac:dyDescent="0.2">
      <c r="A50" s="1">
        <v>46</v>
      </c>
      <c r="B50" s="58" t="str">
        <f>D50&amp;"　"&amp;E50&amp;"　"&amp;F50</f>
        <v>長崎県央看護学校　看護専門課程・看護科　看護師２年課程</v>
      </c>
      <c r="C50" s="28" t="s">
        <v>244</v>
      </c>
      <c r="D50" s="7" t="s">
        <v>245</v>
      </c>
      <c r="E50" s="7" t="s">
        <v>246</v>
      </c>
      <c r="F50" s="7" t="s">
        <v>51</v>
      </c>
      <c r="G50" s="32">
        <v>36000</v>
      </c>
      <c r="H50" s="32">
        <v>432000</v>
      </c>
      <c r="I50" s="2"/>
      <c r="J50" s="2"/>
    </row>
    <row r="51" spans="1:10" x14ac:dyDescent="0.2">
      <c r="A51" s="1">
        <v>47</v>
      </c>
      <c r="B51" s="7" t="str">
        <f t="shared" ref="B51:B77" si="2">D51&amp;"　"&amp;E51&amp;"　"&amp;F51</f>
        <v>長崎県立大学（公）　看護学科　大学</v>
      </c>
      <c r="C51" s="28" t="s">
        <v>244</v>
      </c>
      <c r="D51" s="58" t="s">
        <v>257</v>
      </c>
      <c r="E51" s="7" t="s">
        <v>243</v>
      </c>
      <c r="F51" s="7" t="s">
        <v>223</v>
      </c>
      <c r="G51" s="59">
        <v>32000</v>
      </c>
      <c r="H51" s="59">
        <v>384000</v>
      </c>
    </row>
    <row r="52" spans="1:10" x14ac:dyDescent="0.2">
      <c r="A52" s="1">
        <v>48</v>
      </c>
      <c r="B52" s="7" t="str">
        <f>D52&amp;"　"&amp;E52&amp;"　"&amp;F52</f>
        <v>小倉南看護専門学校　看護学科　看護師３年課程</v>
      </c>
      <c r="C52" s="5" t="s">
        <v>159</v>
      </c>
      <c r="D52" s="4" t="s">
        <v>247</v>
      </c>
      <c r="E52" s="4" t="s">
        <v>248</v>
      </c>
      <c r="F52" s="7" t="s">
        <v>212</v>
      </c>
      <c r="G52" s="32">
        <v>36000</v>
      </c>
      <c r="H52" s="32">
        <v>432000</v>
      </c>
    </row>
    <row r="53" spans="1:10" x14ac:dyDescent="0.2">
      <c r="A53" s="1">
        <v>49</v>
      </c>
      <c r="B53" s="7" t="str">
        <f t="shared" si="2"/>
        <v>熊本保健科学大学　看護学科　大学</v>
      </c>
      <c r="C53" s="5" t="s">
        <v>158</v>
      </c>
      <c r="D53" s="4" t="s">
        <v>214</v>
      </c>
      <c r="E53" s="4" t="s">
        <v>249</v>
      </c>
      <c r="F53" s="7" t="s">
        <v>223</v>
      </c>
      <c r="G53" s="32">
        <v>36000</v>
      </c>
      <c r="H53" s="32">
        <v>432000</v>
      </c>
    </row>
    <row r="54" spans="1:10" x14ac:dyDescent="0.2">
      <c r="A54" s="1">
        <v>50</v>
      </c>
      <c r="B54" s="7" t="str">
        <f t="shared" si="2"/>
        <v>熊本保健科学大学　助産別科　大学</v>
      </c>
      <c r="C54" s="5" t="s">
        <v>158</v>
      </c>
      <c r="D54" s="4" t="s">
        <v>214</v>
      </c>
      <c r="E54" s="4" t="s">
        <v>250</v>
      </c>
      <c r="F54" s="7" t="s">
        <v>223</v>
      </c>
      <c r="G54" s="32">
        <v>36000</v>
      </c>
      <c r="H54" s="32">
        <v>432000</v>
      </c>
    </row>
    <row r="55" spans="1:10" x14ac:dyDescent="0.2">
      <c r="A55" s="1">
        <v>51</v>
      </c>
      <c r="B55" s="58" t="str">
        <f t="shared" si="2"/>
        <v>西九州大学　看護学科　大学</v>
      </c>
      <c r="C55" s="5" t="s">
        <v>252</v>
      </c>
      <c r="D55" s="4" t="s">
        <v>251</v>
      </c>
      <c r="E55" s="4" t="s">
        <v>253</v>
      </c>
      <c r="F55" s="4" t="s">
        <v>72</v>
      </c>
      <c r="G55" s="32">
        <v>36000</v>
      </c>
      <c r="H55" s="32">
        <v>432000</v>
      </c>
    </row>
    <row r="56" spans="1:10" ht="24" x14ac:dyDescent="0.2">
      <c r="A56" s="1">
        <v>52</v>
      </c>
      <c r="B56" s="7" t="str">
        <f t="shared" si="2"/>
        <v>鳳凰高校　看護科・看護専攻科　高等学校及び専攻科</v>
      </c>
      <c r="C56" s="5" t="s">
        <v>161</v>
      </c>
      <c r="D56" s="4" t="s">
        <v>259</v>
      </c>
      <c r="E56" s="7" t="s">
        <v>15</v>
      </c>
      <c r="F56" s="7" t="s">
        <v>16</v>
      </c>
      <c r="G56" s="32">
        <v>36000</v>
      </c>
      <c r="H56" s="32">
        <v>432000</v>
      </c>
    </row>
    <row r="57" spans="1:10" x14ac:dyDescent="0.2">
      <c r="A57" s="1">
        <v>53</v>
      </c>
      <c r="B57" s="58" t="str">
        <f t="shared" si="2"/>
        <v>日本赤十字秋田看護大学　看護学科　大学</v>
      </c>
      <c r="C57" s="5" t="s">
        <v>260</v>
      </c>
      <c r="D57" s="4" t="s">
        <v>261</v>
      </c>
      <c r="E57" s="4" t="s">
        <v>262</v>
      </c>
      <c r="F57" s="4" t="s">
        <v>263</v>
      </c>
      <c r="G57" s="32">
        <v>36000</v>
      </c>
      <c r="H57" s="32">
        <v>432000</v>
      </c>
    </row>
    <row r="58" spans="1:10" x14ac:dyDescent="0.2">
      <c r="A58" s="1">
        <v>54</v>
      </c>
      <c r="B58" s="58" t="str">
        <f t="shared" si="2"/>
        <v>鹿児島純心大学　看護学科　大学</v>
      </c>
      <c r="C58" s="5" t="s">
        <v>161</v>
      </c>
      <c r="D58" s="4" t="s">
        <v>266</v>
      </c>
      <c r="E58" s="4" t="s">
        <v>264</v>
      </c>
      <c r="F58" s="4" t="s">
        <v>265</v>
      </c>
      <c r="G58" s="32">
        <v>36000</v>
      </c>
      <c r="H58" s="32">
        <v>432000</v>
      </c>
    </row>
    <row r="59" spans="1:10" x14ac:dyDescent="0.2">
      <c r="A59" s="1">
        <v>55</v>
      </c>
      <c r="B59" s="58" t="str">
        <f>D59&amp;"　"&amp;E59&amp;"　"&amp;F59</f>
        <v>久留米大学　看護学科　大学</v>
      </c>
      <c r="C59" s="5" t="s">
        <v>159</v>
      </c>
      <c r="D59" s="4" t="s">
        <v>267</v>
      </c>
      <c r="E59" s="4" t="s">
        <v>268</v>
      </c>
      <c r="F59" s="4" t="s">
        <v>269</v>
      </c>
      <c r="G59" s="32">
        <v>36000</v>
      </c>
      <c r="H59" s="32">
        <v>432000</v>
      </c>
    </row>
    <row r="60" spans="1:10" ht="24" x14ac:dyDescent="0.2">
      <c r="A60" s="1">
        <v>56</v>
      </c>
      <c r="B60" s="58" t="str">
        <f>D60&amp;"　"&amp;E60&amp;"　"&amp;F60</f>
        <v>北九州市戸畑看護専門学校　看護師科（昼間定時制）　看護師２年課程</v>
      </c>
      <c r="C60" s="5" t="s">
        <v>270</v>
      </c>
      <c r="D60" s="4" t="s">
        <v>271</v>
      </c>
      <c r="E60" s="4" t="s">
        <v>273</v>
      </c>
      <c r="F60" s="4" t="s">
        <v>272</v>
      </c>
      <c r="G60" s="32">
        <v>36000</v>
      </c>
      <c r="H60" s="32">
        <v>432000</v>
      </c>
    </row>
    <row r="61" spans="1:10" ht="24" x14ac:dyDescent="0.2">
      <c r="A61" s="1">
        <v>57</v>
      </c>
      <c r="B61" s="7" t="str">
        <f>D61&amp;"　"&amp;E61&amp;"　"&amp;F61</f>
        <v>長崎県立大学大学院（公）　地域創生研究科　人間健康科学専攻　公衆衛生看護学コース　大学</v>
      </c>
      <c r="C61" s="28" t="s">
        <v>244</v>
      </c>
      <c r="D61" s="58" t="s">
        <v>276</v>
      </c>
      <c r="E61" s="7" t="s">
        <v>277</v>
      </c>
      <c r="F61" s="7" t="s">
        <v>223</v>
      </c>
      <c r="G61" s="59">
        <v>32000</v>
      </c>
      <c r="H61" s="59">
        <v>384000</v>
      </c>
    </row>
    <row r="62" spans="1:10" x14ac:dyDescent="0.2">
      <c r="B62" s="7" t="str">
        <f t="shared" si="2"/>
        <v>　　</v>
      </c>
      <c r="C62" s="5"/>
      <c r="D62" s="4"/>
      <c r="E62" s="4"/>
      <c r="F62" s="4"/>
      <c r="G62" s="4"/>
      <c r="H62" s="4"/>
    </row>
    <row r="63" spans="1:10" x14ac:dyDescent="0.2">
      <c r="B63" s="7" t="str">
        <f t="shared" si="2"/>
        <v>　　</v>
      </c>
      <c r="C63" s="5"/>
      <c r="D63" s="4"/>
      <c r="E63" s="4"/>
      <c r="F63" s="4"/>
      <c r="G63" s="4"/>
      <c r="H63" s="4"/>
    </row>
    <row r="64" spans="1:10" x14ac:dyDescent="0.2">
      <c r="B64" s="7" t="str">
        <f t="shared" si="2"/>
        <v>　　</v>
      </c>
      <c r="C64" s="5"/>
      <c r="D64" s="4"/>
      <c r="E64" s="4"/>
      <c r="F64" s="4"/>
      <c r="G64" s="4"/>
      <c r="H64" s="4"/>
    </row>
    <row r="65" spans="2:8" x14ac:dyDescent="0.2">
      <c r="B65" s="7" t="str">
        <f t="shared" si="2"/>
        <v>　　</v>
      </c>
      <c r="C65" s="5"/>
      <c r="D65" s="4"/>
      <c r="E65" s="4"/>
      <c r="F65" s="4"/>
      <c r="G65" s="4"/>
      <c r="H65" s="4"/>
    </row>
    <row r="66" spans="2:8" x14ac:dyDescent="0.2">
      <c r="B66" s="7" t="str">
        <f t="shared" si="2"/>
        <v>　　</v>
      </c>
      <c r="C66" s="5"/>
      <c r="D66" s="4"/>
      <c r="E66" s="4"/>
      <c r="F66" s="4"/>
      <c r="G66" s="4"/>
      <c r="H66" s="4"/>
    </row>
    <row r="67" spans="2:8" x14ac:dyDescent="0.2">
      <c r="B67" s="7" t="str">
        <f t="shared" si="2"/>
        <v>　　</v>
      </c>
      <c r="C67" s="5"/>
      <c r="D67" s="4"/>
      <c r="E67" s="4"/>
      <c r="F67" s="4"/>
      <c r="G67" s="4"/>
      <c r="H67" s="4"/>
    </row>
    <row r="68" spans="2:8" x14ac:dyDescent="0.2">
      <c r="B68" s="7" t="str">
        <f t="shared" si="2"/>
        <v>　　</v>
      </c>
      <c r="C68" s="5"/>
      <c r="D68" s="4"/>
      <c r="E68" s="4"/>
      <c r="F68" s="4"/>
      <c r="G68" s="4"/>
      <c r="H68" s="4"/>
    </row>
    <row r="69" spans="2:8" x14ac:dyDescent="0.2">
      <c r="B69" s="7" t="str">
        <f t="shared" si="2"/>
        <v>　　</v>
      </c>
      <c r="C69" s="5"/>
      <c r="D69" s="4"/>
      <c r="E69" s="4"/>
      <c r="F69" s="4"/>
      <c r="G69" s="4"/>
      <c r="H69" s="4"/>
    </row>
    <row r="70" spans="2:8" x14ac:dyDescent="0.2">
      <c r="B70" s="7" t="str">
        <f t="shared" si="2"/>
        <v>　　</v>
      </c>
      <c r="C70" s="5"/>
      <c r="D70" s="4"/>
      <c r="E70" s="4"/>
      <c r="F70" s="4"/>
      <c r="G70" s="4"/>
      <c r="H70" s="4"/>
    </row>
    <row r="71" spans="2:8" x14ac:dyDescent="0.2">
      <c r="B71" s="7" t="str">
        <f t="shared" si="2"/>
        <v>　　</v>
      </c>
      <c r="C71" s="5"/>
      <c r="D71" s="4"/>
      <c r="E71" s="4"/>
      <c r="F71" s="4"/>
      <c r="G71" s="4"/>
      <c r="H71" s="4"/>
    </row>
    <row r="72" spans="2:8" x14ac:dyDescent="0.2">
      <c r="B72" s="7" t="str">
        <f t="shared" si="2"/>
        <v>　　</v>
      </c>
      <c r="C72" s="5"/>
      <c r="D72" s="4"/>
      <c r="E72" s="4"/>
      <c r="F72" s="4"/>
      <c r="G72" s="4"/>
      <c r="H72" s="4"/>
    </row>
    <row r="73" spans="2:8" x14ac:dyDescent="0.2">
      <c r="B73" s="7" t="str">
        <f t="shared" si="2"/>
        <v>　　</v>
      </c>
      <c r="C73" s="5"/>
      <c r="D73" s="4"/>
      <c r="E73" s="4"/>
      <c r="F73" s="4"/>
      <c r="G73" s="4"/>
      <c r="H73" s="4"/>
    </row>
    <row r="74" spans="2:8" x14ac:dyDescent="0.2">
      <c r="B74" s="7" t="str">
        <f t="shared" si="2"/>
        <v>　　</v>
      </c>
      <c r="C74" s="5"/>
      <c r="D74" s="4"/>
      <c r="E74" s="4"/>
      <c r="F74" s="4"/>
      <c r="G74" s="4"/>
      <c r="H74" s="4"/>
    </row>
    <row r="75" spans="2:8" x14ac:dyDescent="0.2">
      <c r="B75" s="7" t="str">
        <f t="shared" si="2"/>
        <v>　　</v>
      </c>
      <c r="C75" s="5"/>
      <c r="D75" s="4"/>
      <c r="E75" s="4"/>
      <c r="F75" s="4"/>
      <c r="G75" s="4"/>
      <c r="H75" s="4"/>
    </row>
    <row r="76" spans="2:8" x14ac:dyDescent="0.2">
      <c r="B76" s="7" t="str">
        <f t="shared" si="2"/>
        <v>　　</v>
      </c>
      <c r="C76" s="5"/>
      <c r="D76" s="4"/>
      <c r="E76" s="4"/>
      <c r="F76" s="4"/>
      <c r="G76" s="4"/>
      <c r="H76" s="4"/>
    </row>
    <row r="77" spans="2:8" x14ac:dyDescent="0.2">
      <c r="B77" s="7" t="str">
        <f t="shared" si="2"/>
        <v>　　</v>
      </c>
      <c r="C77" s="5"/>
      <c r="D77" s="4"/>
      <c r="E77" s="4"/>
      <c r="F77" s="4"/>
      <c r="G77" s="4"/>
      <c r="H77" s="4"/>
    </row>
  </sheetData>
  <sheetProtection sheet="1" objects="1"/>
  <phoneticPr fontId="5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B1:K32"/>
  <sheetViews>
    <sheetView tabSelected="1" zoomScaleNormal="100" workbookViewId="0">
      <selection activeCell="P17" sqref="P17"/>
    </sheetView>
  </sheetViews>
  <sheetFormatPr defaultRowHeight="12" x14ac:dyDescent="0.2"/>
  <cols>
    <col min="2" max="2" width="9.09765625" customWidth="1"/>
    <col min="3" max="3" width="14.296875" customWidth="1"/>
    <col min="4" max="9" width="11.296875" customWidth="1"/>
    <col min="10" max="10" width="4.3984375" customWidth="1"/>
    <col min="11" max="11" width="13" style="19" customWidth="1"/>
  </cols>
  <sheetData>
    <row r="1" spans="2:11" ht="12.5" thickBot="1" x14ac:dyDescent="0.25"/>
    <row r="2" spans="2:11" ht="31.5" customHeight="1" thickBot="1" x14ac:dyDescent="0.25">
      <c r="F2" s="68" t="s">
        <v>278</v>
      </c>
      <c r="G2" s="69"/>
      <c r="H2" s="69"/>
      <c r="I2" s="70"/>
    </row>
    <row r="3" spans="2:11" s="1" customFormat="1" ht="23.25" customHeight="1" x14ac:dyDescent="0.2">
      <c r="B3" s="77" t="s">
        <v>232</v>
      </c>
      <c r="C3" s="77"/>
      <c r="K3" s="20"/>
    </row>
    <row r="4" spans="2:11" s="1" customFormat="1" x14ac:dyDescent="0.2">
      <c r="K4" s="20"/>
    </row>
    <row r="5" spans="2:11" s="1" customFormat="1" ht="14" x14ac:dyDescent="0.2">
      <c r="B5" s="71" t="s">
        <v>279</v>
      </c>
      <c r="C5" s="71"/>
      <c r="D5" s="71"/>
      <c r="E5" s="71"/>
      <c r="F5" s="71"/>
      <c r="G5" s="71"/>
      <c r="H5" s="71"/>
      <c r="I5" s="71"/>
      <c r="K5" s="20"/>
    </row>
    <row r="6" spans="2:11" s="1" customFormat="1" ht="14" x14ac:dyDescent="0.2">
      <c r="B6" s="72"/>
      <c r="C6" s="72"/>
      <c r="D6" s="72"/>
      <c r="E6" s="72"/>
      <c r="F6" s="72"/>
      <c r="G6" s="72"/>
      <c r="H6" s="72"/>
      <c r="I6" s="72"/>
      <c r="K6" s="20"/>
    </row>
    <row r="7" spans="2:11" s="1" customFormat="1" ht="30" customHeight="1" x14ac:dyDescent="0.2">
      <c r="K7" s="16" t="s">
        <v>132</v>
      </c>
    </row>
    <row r="8" spans="2:11" s="1" customFormat="1" ht="24" customHeight="1" x14ac:dyDescent="0.2">
      <c r="B8" s="60" t="s">
        <v>144</v>
      </c>
      <c r="C8" s="60"/>
      <c r="D8" s="61"/>
      <c r="E8" s="62"/>
      <c r="F8" s="62"/>
      <c r="G8" s="62"/>
      <c r="H8" s="62"/>
      <c r="I8" s="63"/>
      <c r="K8" s="25" t="str">
        <f>IF(D8&lt;&gt;"","ＯＫ","←ＮＧ！！")</f>
        <v>←ＮＧ！！</v>
      </c>
    </row>
    <row r="10" spans="2:11" ht="24" customHeight="1" x14ac:dyDescent="0.2">
      <c r="E10" s="14" t="s">
        <v>145</v>
      </c>
      <c r="F10" s="76"/>
      <c r="G10" s="76"/>
      <c r="H10" s="76"/>
      <c r="I10" s="76"/>
      <c r="K10" s="25" t="str">
        <f>IF(F10&lt;&gt;"","ＯＫ","←ＮＧ！！")</f>
        <v>←ＮＧ！！</v>
      </c>
    </row>
    <row r="11" spans="2:11" x14ac:dyDescent="0.2">
      <c r="F11" s="15"/>
      <c r="G11" s="15"/>
      <c r="H11" s="15"/>
      <c r="I11" s="15"/>
    </row>
    <row r="12" spans="2:11" x14ac:dyDescent="0.2">
      <c r="F12" s="15"/>
      <c r="G12" s="15"/>
      <c r="H12" s="15"/>
      <c r="I12" s="17" t="s">
        <v>146</v>
      </c>
    </row>
    <row r="13" spans="2:11" x14ac:dyDescent="0.2">
      <c r="E13" s="49" t="s">
        <v>207</v>
      </c>
      <c r="F13" s="15"/>
      <c r="G13" s="15"/>
      <c r="H13" s="15"/>
      <c r="I13" s="15"/>
    </row>
    <row r="14" spans="2:11" x14ac:dyDescent="0.2">
      <c r="I14" s="14" t="s">
        <v>143</v>
      </c>
    </row>
    <row r="15" spans="2:11" ht="32.25" customHeight="1" x14ac:dyDescent="0.2">
      <c r="B15" s="75"/>
      <c r="C15" s="75"/>
      <c r="D15" s="13" t="s">
        <v>133</v>
      </c>
      <c r="E15" s="13" t="s">
        <v>134</v>
      </c>
      <c r="F15" s="13" t="s">
        <v>135</v>
      </c>
      <c r="G15" s="13" t="s">
        <v>136</v>
      </c>
      <c r="H15" s="13" t="s">
        <v>137</v>
      </c>
      <c r="I15" s="13" t="s">
        <v>142</v>
      </c>
      <c r="K15" s="16" t="s">
        <v>132</v>
      </c>
    </row>
    <row r="16" spans="2:11" ht="32.25" customHeight="1" x14ac:dyDescent="0.2">
      <c r="B16" s="74" t="s">
        <v>281</v>
      </c>
      <c r="C16" s="75"/>
      <c r="D16" s="52"/>
      <c r="E16" s="52"/>
      <c r="F16" s="52"/>
      <c r="G16" s="52"/>
      <c r="H16" s="52"/>
      <c r="I16" s="12">
        <f t="shared" ref="I16:I17" si="0">SUM(D16:H16)</f>
        <v>0</v>
      </c>
      <c r="K16" s="24" t="str">
        <f>IF(AND($F$10="あり",COUNTA($D$16:$H$16)=0),"←ＮＧ！！",IF(AND(OR($F$10="",$F$10="なし"),COUNTA($D$16:$H$16)&lt;&gt;0),"←ＮＧ！！","ＯＫ"))</f>
        <v>ＯＫ</v>
      </c>
    </row>
    <row r="17" spans="2:11" ht="32.25" customHeight="1" x14ac:dyDescent="0.2">
      <c r="B17" s="74" t="s">
        <v>282</v>
      </c>
      <c r="C17" s="75"/>
      <c r="D17" s="52"/>
      <c r="E17" s="52"/>
      <c r="F17" s="52"/>
      <c r="G17" s="52"/>
      <c r="H17" s="52"/>
      <c r="I17" s="12">
        <f t="shared" si="0"/>
        <v>0</v>
      </c>
      <c r="K17" s="24" t="str">
        <f>IF(AND($F$10="あり",COUNTA($D$17:$H$17)=0),"←ＮＧ！！",IF(AND(OR($F$10="",$F$10="なし"),COUNTA($D$17:$H$17)&lt;&gt;0),"←ＮＧ！！","ＯＫ"))</f>
        <v>ＯＫ</v>
      </c>
    </row>
    <row r="18" spans="2:11" ht="32.25" customHeight="1" x14ac:dyDescent="0.2">
      <c r="B18" s="73" t="s">
        <v>138</v>
      </c>
      <c r="C18" s="13" t="s">
        <v>139</v>
      </c>
      <c r="D18" s="12">
        <f>COUNTIF('様式２（継続希望；名簿）'!$C$12:$C$36,1)</f>
        <v>0</v>
      </c>
      <c r="E18" s="12">
        <f>COUNTIF('様式２（継続希望；名簿）'!$C$12:$C$36,2)</f>
        <v>0</v>
      </c>
      <c r="F18" s="12">
        <f>COUNTIF('様式２（継続希望；名簿）'!$C$12:$C$36,3)</f>
        <v>0</v>
      </c>
      <c r="G18" s="12">
        <f>COUNTIF('様式２（継続希望；名簿）'!$C$12:$C$36,4)</f>
        <v>0</v>
      </c>
      <c r="H18" s="12">
        <f>COUNTIF('様式２（継続希望；名簿）'!$C$12:$C$36,5)</f>
        <v>0</v>
      </c>
      <c r="I18" s="12">
        <f>SUM(D18:H18)</f>
        <v>0</v>
      </c>
      <c r="K18" s="66" t="str">
        <f>IF(AND($F$10="あり",$I$20=0),"←ＮＧ！！",IF(AND(OR($F$10="",$F$10="なし"),COUNTA($D$18:$H$19)&lt;&gt;0),"←ＮＧ！！","ＯＫ"))</f>
        <v>←ＮＧ！！</v>
      </c>
    </row>
    <row r="19" spans="2:11" ht="32.25" customHeight="1" x14ac:dyDescent="0.2">
      <c r="B19" s="73"/>
      <c r="C19" s="13" t="s">
        <v>140</v>
      </c>
      <c r="D19" s="12">
        <f>COUNTIF('様式３（新規希望；名簿）'!$C$12:$C$36,1)</f>
        <v>0</v>
      </c>
      <c r="E19" s="12">
        <f>COUNTIF('様式３（新規希望；名簿）'!$C$12:$C$36,2)</f>
        <v>0</v>
      </c>
      <c r="F19" s="12">
        <f>COUNTIF('様式３（新規希望；名簿）'!$C$12:$C$36,3)</f>
        <v>0</v>
      </c>
      <c r="G19" s="12">
        <f>COUNTIF('様式３（新規希望；名簿）'!$C$12:$C$36,4)</f>
        <v>0</v>
      </c>
      <c r="H19" s="12">
        <f>COUNTIF('様式３（新規希望；名簿）'!$C$12:$C$36,5)</f>
        <v>0</v>
      </c>
      <c r="I19" s="12">
        <f>SUM(D19:H19)</f>
        <v>0</v>
      </c>
      <c r="K19" s="66"/>
    </row>
    <row r="20" spans="2:11" ht="32.25" customHeight="1" x14ac:dyDescent="0.2">
      <c r="B20" s="73"/>
      <c r="C20" s="13" t="s">
        <v>141</v>
      </c>
      <c r="D20" s="12">
        <f>SUM(D18:D19)</f>
        <v>0</v>
      </c>
      <c r="E20" s="12">
        <f t="shared" ref="E20:I20" si="1">SUM(E18:E19)</f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1"/>
        <v>0</v>
      </c>
      <c r="K20" s="66"/>
    </row>
    <row r="22" spans="2:11" ht="27.75" customHeight="1" x14ac:dyDescent="0.2">
      <c r="B22" s="65" t="s">
        <v>280</v>
      </c>
      <c r="C22" s="65"/>
      <c r="D22" s="65"/>
      <c r="E22" s="65"/>
      <c r="F22" s="65"/>
      <c r="G22" s="65"/>
      <c r="H22" s="65"/>
      <c r="I22" s="65"/>
      <c r="K22" s="67" t="s">
        <v>154</v>
      </c>
    </row>
    <row r="23" spans="2:11" ht="15" customHeight="1" x14ac:dyDescent="0.2">
      <c r="B23" s="65" t="s">
        <v>147</v>
      </c>
      <c r="C23" s="65"/>
      <c r="D23" s="65"/>
      <c r="E23" s="65"/>
      <c r="F23" s="65"/>
      <c r="G23" s="65"/>
      <c r="H23" s="65"/>
      <c r="I23" s="65"/>
      <c r="K23" s="67"/>
    </row>
    <row r="24" spans="2:11" ht="26.25" customHeight="1" x14ac:dyDescent="0.2">
      <c r="B24" s="65" t="s">
        <v>148</v>
      </c>
      <c r="C24" s="65"/>
      <c r="D24" s="65"/>
      <c r="E24" s="65"/>
      <c r="F24" s="65"/>
      <c r="G24" s="65"/>
      <c r="H24" s="65"/>
      <c r="I24" s="65"/>
      <c r="K24" s="67"/>
    </row>
    <row r="25" spans="2:11" ht="15" customHeight="1" x14ac:dyDescent="0.2">
      <c r="B25" s="65" t="s">
        <v>274</v>
      </c>
      <c r="C25" s="65"/>
      <c r="D25" s="65"/>
      <c r="E25" s="65"/>
      <c r="F25" s="65"/>
      <c r="G25" s="65"/>
      <c r="H25" s="65"/>
      <c r="I25" s="65"/>
      <c r="K25" s="67"/>
    </row>
    <row r="26" spans="2:11" ht="15" customHeight="1" x14ac:dyDescent="0.2">
      <c r="B26" s="65" t="s">
        <v>149</v>
      </c>
      <c r="C26" s="65"/>
      <c r="D26" s="65"/>
      <c r="E26" s="65"/>
      <c r="F26" s="65"/>
      <c r="G26" s="65"/>
      <c r="H26" s="65"/>
      <c r="I26" s="65"/>
      <c r="K26" s="67"/>
    </row>
    <row r="27" spans="2:11" ht="15" customHeight="1" x14ac:dyDescent="0.2">
      <c r="B27" s="65" t="s">
        <v>150</v>
      </c>
      <c r="C27" s="65"/>
      <c r="D27" s="65"/>
      <c r="E27" s="65"/>
      <c r="F27" s="65"/>
      <c r="G27" s="65"/>
      <c r="H27" s="65"/>
      <c r="I27" s="65"/>
      <c r="K27" s="67"/>
    </row>
    <row r="28" spans="2:11" x14ac:dyDescent="0.2">
      <c r="K28" s="67"/>
    </row>
    <row r="30" spans="2:11" ht="24" customHeight="1" x14ac:dyDescent="0.2">
      <c r="E30" s="14" t="s">
        <v>151</v>
      </c>
      <c r="F30" s="64"/>
      <c r="G30" s="64"/>
      <c r="H30" s="64"/>
      <c r="I30" s="64"/>
      <c r="K30" s="20" t="str">
        <f t="shared" ref="K30:K32" si="2">IF(F30&lt;&gt;"","ＯＫ","←ＮＧ！！")</f>
        <v>←ＮＧ！！</v>
      </c>
    </row>
    <row r="31" spans="2:11" ht="24" customHeight="1" x14ac:dyDescent="0.2">
      <c r="E31" s="14" t="s">
        <v>152</v>
      </c>
      <c r="F31" s="64"/>
      <c r="G31" s="64"/>
      <c r="H31" s="64"/>
      <c r="I31" s="64"/>
      <c r="K31" s="20" t="str">
        <f t="shared" si="2"/>
        <v>←ＮＧ！！</v>
      </c>
    </row>
    <row r="32" spans="2:11" ht="24" customHeight="1" x14ac:dyDescent="0.2">
      <c r="E32" s="14" t="s">
        <v>153</v>
      </c>
      <c r="F32" s="64"/>
      <c r="G32" s="64"/>
      <c r="H32" s="64"/>
      <c r="I32" s="64"/>
      <c r="K32" s="20" t="str">
        <f t="shared" si="2"/>
        <v>←ＮＧ！！</v>
      </c>
    </row>
  </sheetData>
  <mergeCells count="22">
    <mergeCell ref="K18:K20"/>
    <mergeCell ref="K22:K28"/>
    <mergeCell ref="F30:I30"/>
    <mergeCell ref="F2:I2"/>
    <mergeCell ref="B22:I22"/>
    <mergeCell ref="B23:I23"/>
    <mergeCell ref="B24:I24"/>
    <mergeCell ref="B25:I25"/>
    <mergeCell ref="B5:I5"/>
    <mergeCell ref="B6:I6"/>
    <mergeCell ref="B18:B20"/>
    <mergeCell ref="B16:C16"/>
    <mergeCell ref="B17:C17"/>
    <mergeCell ref="B15:C15"/>
    <mergeCell ref="F10:I10"/>
    <mergeCell ref="B3:C3"/>
    <mergeCell ref="B8:C8"/>
    <mergeCell ref="D8:I8"/>
    <mergeCell ref="F31:I31"/>
    <mergeCell ref="F32:I32"/>
    <mergeCell ref="B26:I26"/>
    <mergeCell ref="B27:I27"/>
  </mergeCells>
  <phoneticPr fontId="5"/>
  <conditionalFormatting sqref="K8">
    <cfRule type="expression" dxfId="11" priority="4">
      <formula>K8="←ＮＧ！！"</formula>
    </cfRule>
  </conditionalFormatting>
  <conditionalFormatting sqref="K10">
    <cfRule type="expression" dxfId="10" priority="3">
      <formula>K10="←ＮＧ！！"</formula>
    </cfRule>
  </conditionalFormatting>
  <conditionalFormatting sqref="K16:K18">
    <cfRule type="expression" dxfId="9" priority="1">
      <formula>K16="←ＮＧ！！"</formula>
    </cfRule>
  </conditionalFormatting>
  <conditionalFormatting sqref="K30:K32">
    <cfRule type="expression" dxfId="8" priority="2">
      <formula>K30="←ＮＧ！！"</formula>
    </cfRule>
  </conditionalFormatting>
  <dataValidations count="1">
    <dataValidation type="list" allowBlank="1" showInputMessage="1" showErrorMessage="1" sqref="F10:I10" xr:uid="{00000000-0002-0000-0200-000000000000}">
      <formula1>"あり,なし"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★【県庁作業用】リスト!$B$5:$B$77</xm:f>
          </x14:formula1>
          <xm:sqref>D8:I8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99FF"/>
  </sheetPr>
  <dimension ref="B2:M36"/>
  <sheetViews>
    <sheetView topLeftCell="A3" zoomScaleNormal="100" workbookViewId="0">
      <selection activeCell="G15" sqref="G15"/>
    </sheetView>
  </sheetViews>
  <sheetFormatPr defaultColWidth="9.09765625" defaultRowHeight="12" x14ac:dyDescent="0.2"/>
  <cols>
    <col min="1" max="1" width="9.09765625" style="1"/>
    <col min="2" max="2" width="7.296875" style="1" customWidth="1"/>
    <col min="3" max="3" width="10" style="1" customWidth="1"/>
    <col min="4" max="4" width="22.8984375" style="1" customWidth="1"/>
    <col min="5" max="5" width="17" style="1" customWidth="1"/>
    <col min="6" max="8" width="17" style="23" customWidth="1"/>
    <col min="9" max="9" width="4.09765625" style="23" customWidth="1"/>
    <col min="10" max="10" width="10.296875" style="23" bestFit="1" customWidth="1"/>
    <col min="11" max="11" width="9.09765625" style="23"/>
    <col min="12" max="12" width="4" style="1" customWidth="1"/>
    <col min="13" max="13" width="13" style="20" customWidth="1"/>
    <col min="14" max="16384" width="9.09765625" style="1"/>
  </cols>
  <sheetData>
    <row r="2" spans="2:13" ht="21" customHeight="1" x14ac:dyDescent="0.2">
      <c r="B2" s="91" t="s">
        <v>233</v>
      </c>
      <c r="C2" s="91"/>
      <c r="D2" s="54" t="s">
        <v>238</v>
      </c>
    </row>
    <row r="4" spans="2:13" ht="14" x14ac:dyDescent="0.2">
      <c r="B4" s="71" t="str">
        <f>'様式１（希望人数総括）'!B5</f>
        <v>令和８年度（２０２６年度）熊本県看護師等修学資金貸与希望者名簿</v>
      </c>
      <c r="C4" s="71"/>
      <c r="D4" s="71"/>
      <c r="E4" s="71"/>
      <c r="F4" s="71"/>
      <c r="G4" s="71"/>
      <c r="H4" s="71"/>
      <c r="I4" s="21"/>
      <c r="J4" s="21"/>
      <c r="K4" s="21"/>
    </row>
    <row r="5" spans="2:13" ht="14" x14ac:dyDescent="0.2">
      <c r="B5" s="72" t="s">
        <v>131</v>
      </c>
      <c r="C5" s="72"/>
      <c r="D5" s="72"/>
      <c r="E5" s="72"/>
      <c r="F5" s="72"/>
      <c r="G5" s="72"/>
      <c r="H5" s="72"/>
      <c r="I5" s="22"/>
      <c r="J5" s="22"/>
      <c r="K5" s="22"/>
    </row>
    <row r="6" spans="2:13" x14ac:dyDescent="0.2">
      <c r="M6" s="16"/>
    </row>
    <row r="7" spans="2:13" ht="28.5" customHeight="1" x14ac:dyDescent="0.2">
      <c r="B7" s="89" t="s">
        <v>234</v>
      </c>
      <c r="C7" s="89"/>
      <c r="D7" s="90"/>
      <c r="E7" s="86" t="str">
        <f>IF('様式１（希望人数総括）'!$D$8="","",'様式１（希望人数総括）'!$D$8)</f>
        <v/>
      </c>
      <c r="F7" s="87"/>
      <c r="G7" s="87"/>
      <c r="H7" s="88"/>
      <c r="I7" s="1"/>
      <c r="J7" s="20"/>
      <c r="K7" s="1"/>
      <c r="M7" s="1"/>
    </row>
    <row r="9" spans="2:13" ht="57" customHeight="1" x14ac:dyDescent="0.2">
      <c r="B9" s="41" t="s">
        <v>0</v>
      </c>
      <c r="C9" s="41" t="s">
        <v>1</v>
      </c>
      <c r="D9" s="41" t="s">
        <v>2</v>
      </c>
      <c r="E9" s="41" t="s">
        <v>3</v>
      </c>
      <c r="F9" s="55" t="s">
        <v>235</v>
      </c>
      <c r="G9" s="55" t="s">
        <v>236</v>
      </c>
      <c r="H9" s="55" t="s">
        <v>237</v>
      </c>
      <c r="I9" s="2"/>
      <c r="J9" s="16" t="s">
        <v>154</v>
      </c>
      <c r="K9" s="1"/>
      <c r="M9" s="1"/>
    </row>
    <row r="10" spans="2:13" ht="21.75" customHeight="1" x14ac:dyDescent="0.2">
      <c r="B10" s="38" t="s">
        <v>127</v>
      </c>
      <c r="C10" s="39" t="s">
        <v>125</v>
      </c>
      <c r="D10" s="36" t="s">
        <v>126</v>
      </c>
      <c r="E10" s="36" t="s">
        <v>126</v>
      </c>
      <c r="F10" s="39" t="s">
        <v>125</v>
      </c>
      <c r="G10" s="40" t="s">
        <v>125</v>
      </c>
      <c r="H10" s="40" t="s">
        <v>125</v>
      </c>
      <c r="I10" s="2"/>
      <c r="J10" s="20"/>
      <c r="K10" s="1"/>
      <c r="M10" s="1"/>
    </row>
    <row r="11" spans="2:13" ht="22.5" customHeight="1" x14ac:dyDescent="0.2">
      <c r="B11" s="50" t="s">
        <v>7</v>
      </c>
      <c r="C11" s="50">
        <v>3</v>
      </c>
      <c r="D11" s="50" t="s">
        <v>10</v>
      </c>
      <c r="E11" s="51" t="s">
        <v>208</v>
      </c>
      <c r="F11" s="50" t="s">
        <v>227</v>
      </c>
      <c r="G11" s="50" t="s">
        <v>124</v>
      </c>
      <c r="H11" s="50" t="s">
        <v>205</v>
      </c>
      <c r="I11" s="2"/>
      <c r="J11" s="16"/>
      <c r="K11" s="1"/>
      <c r="M11" s="1"/>
    </row>
    <row r="12" spans="2:13" ht="22.5" customHeight="1" x14ac:dyDescent="0.2">
      <c r="B12" s="5">
        <v>1</v>
      </c>
      <c r="C12" s="53"/>
      <c r="D12" s="53"/>
      <c r="E12" s="53"/>
      <c r="F12" s="53"/>
      <c r="G12" s="53"/>
      <c r="H12" s="53"/>
      <c r="I12" s="1"/>
      <c r="J12" s="26" t="str">
        <f>IF(OR(COUNTA(C12:D12,F12:H12)=0,COUNTA(C12:D12,F12:H12)=5),"ＯＫ","←ＮＧ！！")</f>
        <v>ＯＫ</v>
      </c>
      <c r="K12" s="1"/>
      <c r="M12" s="1"/>
    </row>
    <row r="13" spans="2:13" ht="22.5" customHeight="1" x14ac:dyDescent="0.2">
      <c r="B13" s="5">
        <v>2</v>
      </c>
      <c r="C13" s="53"/>
      <c r="D13" s="53"/>
      <c r="E13" s="53"/>
      <c r="F13" s="53"/>
      <c r="G13" s="53"/>
      <c r="H13" s="53"/>
      <c r="I13" s="1"/>
      <c r="J13" s="26" t="str">
        <f t="shared" ref="J13:J36" si="0">IF(OR(COUNTA(C13:D13,F13:H13)=0,COUNTA(C13:D13,F13:H13)=5),"ＯＫ","←ＮＧ！！")</f>
        <v>ＯＫ</v>
      </c>
      <c r="K13" s="1"/>
      <c r="M13" s="1"/>
    </row>
    <row r="14" spans="2:13" ht="22.5" customHeight="1" x14ac:dyDescent="0.2">
      <c r="B14" s="5">
        <v>3</v>
      </c>
      <c r="C14" s="53"/>
      <c r="D14" s="53"/>
      <c r="E14" s="53"/>
      <c r="F14" s="53"/>
      <c r="G14" s="53"/>
      <c r="H14" s="53"/>
      <c r="I14" s="1"/>
      <c r="J14" s="26" t="str">
        <f t="shared" si="0"/>
        <v>ＯＫ</v>
      </c>
      <c r="K14" s="1"/>
      <c r="M14" s="1"/>
    </row>
    <row r="15" spans="2:13" ht="22.5" customHeight="1" x14ac:dyDescent="0.2">
      <c r="B15" s="5">
        <v>4</v>
      </c>
      <c r="C15" s="53"/>
      <c r="D15" s="53"/>
      <c r="E15" s="53"/>
      <c r="F15" s="53"/>
      <c r="G15" s="53"/>
      <c r="H15" s="53"/>
      <c r="I15" s="1"/>
      <c r="J15" s="26" t="str">
        <f t="shared" si="0"/>
        <v>ＯＫ</v>
      </c>
      <c r="K15" s="1"/>
      <c r="M15" s="1"/>
    </row>
    <row r="16" spans="2:13" ht="22.5" customHeight="1" x14ac:dyDescent="0.2">
      <c r="B16" s="5">
        <v>5</v>
      </c>
      <c r="C16" s="53"/>
      <c r="D16" s="53"/>
      <c r="E16" s="53"/>
      <c r="F16" s="53"/>
      <c r="G16" s="53"/>
      <c r="H16" s="53"/>
      <c r="I16" s="1"/>
      <c r="J16" s="26" t="str">
        <f t="shared" si="0"/>
        <v>ＯＫ</v>
      </c>
      <c r="K16" s="1"/>
      <c r="M16" s="1"/>
    </row>
    <row r="17" spans="2:13" ht="22.5" customHeight="1" x14ac:dyDescent="0.2">
      <c r="B17" s="5">
        <v>6</v>
      </c>
      <c r="C17" s="53"/>
      <c r="D17" s="53"/>
      <c r="E17" s="53"/>
      <c r="F17" s="53"/>
      <c r="G17" s="53"/>
      <c r="H17" s="53"/>
      <c r="I17" s="1"/>
      <c r="J17" s="26" t="str">
        <f t="shared" si="0"/>
        <v>ＯＫ</v>
      </c>
      <c r="K17" s="1"/>
      <c r="M17" s="1"/>
    </row>
    <row r="18" spans="2:13" ht="22.5" customHeight="1" x14ac:dyDescent="0.2">
      <c r="B18" s="5">
        <v>7</v>
      </c>
      <c r="C18" s="53"/>
      <c r="D18" s="53"/>
      <c r="E18" s="53"/>
      <c r="F18" s="53"/>
      <c r="G18" s="53"/>
      <c r="H18" s="53"/>
      <c r="I18" s="1"/>
      <c r="J18" s="26" t="str">
        <f t="shared" si="0"/>
        <v>ＯＫ</v>
      </c>
      <c r="K18" s="1"/>
      <c r="M18" s="1"/>
    </row>
    <row r="19" spans="2:13" ht="22.5" customHeight="1" x14ac:dyDescent="0.2">
      <c r="B19" s="5">
        <v>8</v>
      </c>
      <c r="C19" s="53"/>
      <c r="D19" s="53"/>
      <c r="E19" s="53"/>
      <c r="F19" s="53"/>
      <c r="G19" s="53"/>
      <c r="H19" s="53"/>
      <c r="I19" s="1"/>
      <c r="J19" s="26" t="str">
        <f t="shared" si="0"/>
        <v>ＯＫ</v>
      </c>
      <c r="K19" s="1"/>
      <c r="M19" s="1"/>
    </row>
    <row r="20" spans="2:13" ht="22.5" customHeight="1" x14ac:dyDescent="0.2">
      <c r="B20" s="5">
        <v>9</v>
      </c>
      <c r="C20" s="53"/>
      <c r="D20" s="53"/>
      <c r="E20" s="53"/>
      <c r="F20" s="53"/>
      <c r="G20" s="53"/>
      <c r="H20" s="53"/>
      <c r="I20" s="1"/>
      <c r="J20" s="26" t="str">
        <f t="shared" si="0"/>
        <v>ＯＫ</v>
      </c>
      <c r="K20" s="1"/>
      <c r="M20" s="1"/>
    </row>
    <row r="21" spans="2:13" ht="22.5" customHeight="1" x14ac:dyDescent="0.2">
      <c r="B21" s="5">
        <v>10</v>
      </c>
      <c r="C21" s="53"/>
      <c r="D21" s="53"/>
      <c r="E21" s="53"/>
      <c r="F21" s="53"/>
      <c r="G21" s="53"/>
      <c r="H21" s="53"/>
      <c r="I21" s="1"/>
      <c r="J21" s="26" t="str">
        <f t="shared" si="0"/>
        <v>ＯＫ</v>
      </c>
      <c r="K21" s="1"/>
      <c r="M21" s="1"/>
    </row>
    <row r="22" spans="2:13" ht="22.5" customHeight="1" x14ac:dyDescent="0.2">
      <c r="B22" s="5">
        <v>11</v>
      </c>
      <c r="C22" s="53"/>
      <c r="D22" s="53"/>
      <c r="E22" s="53"/>
      <c r="F22" s="53"/>
      <c r="G22" s="53"/>
      <c r="H22" s="53"/>
      <c r="I22" s="1"/>
      <c r="J22" s="26" t="str">
        <f t="shared" si="0"/>
        <v>ＯＫ</v>
      </c>
      <c r="K22" s="1"/>
      <c r="M22" s="1"/>
    </row>
    <row r="23" spans="2:13" ht="22.5" customHeight="1" x14ac:dyDescent="0.2">
      <c r="B23" s="5">
        <v>12</v>
      </c>
      <c r="C23" s="53"/>
      <c r="D23" s="53"/>
      <c r="E23" s="53"/>
      <c r="F23" s="53"/>
      <c r="G23" s="53"/>
      <c r="H23" s="53"/>
      <c r="I23" s="1"/>
      <c r="J23" s="26" t="str">
        <f t="shared" si="0"/>
        <v>ＯＫ</v>
      </c>
      <c r="K23" s="1"/>
      <c r="M23" s="1"/>
    </row>
    <row r="24" spans="2:13" ht="22.5" customHeight="1" x14ac:dyDescent="0.2">
      <c r="B24" s="5">
        <v>13</v>
      </c>
      <c r="C24" s="53"/>
      <c r="D24" s="53"/>
      <c r="E24" s="53"/>
      <c r="F24" s="53"/>
      <c r="G24" s="53"/>
      <c r="H24" s="53"/>
      <c r="I24" s="1"/>
      <c r="J24" s="26" t="str">
        <f t="shared" si="0"/>
        <v>ＯＫ</v>
      </c>
      <c r="K24" s="1"/>
      <c r="M24" s="1"/>
    </row>
    <row r="25" spans="2:13" ht="22.5" customHeight="1" x14ac:dyDescent="0.2">
      <c r="B25" s="5">
        <v>14</v>
      </c>
      <c r="C25" s="53"/>
      <c r="D25" s="53"/>
      <c r="E25" s="53"/>
      <c r="F25" s="53"/>
      <c r="G25" s="53"/>
      <c r="H25" s="53"/>
      <c r="I25" s="1"/>
      <c r="J25" s="26" t="str">
        <f t="shared" si="0"/>
        <v>ＯＫ</v>
      </c>
      <c r="K25" s="1"/>
      <c r="M25" s="1"/>
    </row>
    <row r="26" spans="2:13" ht="22.5" customHeight="1" x14ac:dyDescent="0.2">
      <c r="B26" s="5">
        <v>15</v>
      </c>
      <c r="C26" s="53"/>
      <c r="D26" s="53"/>
      <c r="E26" s="53"/>
      <c r="F26" s="53"/>
      <c r="G26" s="53"/>
      <c r="H26" s="53"/>
      <c r="I26" s="1"/>
      <c r="J26" s="26" t="str">
        <f t="shared" si="0"/>
        <v>ＯＫ</v>
      </c>
      <c r="K26" s="1"/>
      <c r="M26" s="1"/>
    </row>
    <row r="27" spans="2:13" ht="22.5" customHeight="1" x14ac:dyDescent="0.2">
      <c r="B27" s="5">
        <v>16</v>
      </c>
      <c r="C27" s="53"/>
      <c r="D27" s="53"/>
      <c r="E27" s="53"/>
      <c r="F27" s="53"/>
      <c r="G27" s="53"/>
      <c r="H27" s="53"/>
      <c r="I27" s="1"/>
      <c r="J27" s="26" t="str">
        <f t="shared" si="0"/>
        <v>ＯＫ</v>
      </c>
      <c r="K27" s="1"/>
      <c r="M27" s="1"/>
    </row>
    <row r="28" spans="2:13" ht="22.5" customHeight="1" x14ac:dyDescent="0.2">
      <c r="B28" s="5">
        <v>17</v>
      </c>
      <c r="C28" s="53"/>
      <c r="D28" s="53"/>
      <c r="E28" s="53"/>
      <c r="F28" s="53"/>
      <c r="G28" s="53"/>
      <c r="H28" s="53"/>
      <c r="I28" s="1"/>
      <c r="J28" s="26" t="str">
        <f t="shared" si="0"/>
        <v>ＯＫ</v>
      </c>
      <c r="K28" s="1"/>
      <c r="M28" s="1"/>
    </row>
    <row r="29" spans="2:13" ht="22.5" customHeight="1" x14ac:dyDescent="0.2">
      <c r="B29" s="5">
        <v>18</v>
      </c>
      <c r="C29" s="53"/>
      <c r="D29" s="53"/>
      <c r="E29" s="53"/>
      <c r="F29" s="53"/>
      <c r="G29" s="53"/>
      <c r="H29" s="53"/>
      <c r="I29" s="1"/>
      <c r="J29" s="26" t="str">
        <f t="shared" si="0"/>
        <v>ＯＫ</v>
      </c>
      <c r="K29" s="1"/>
      <c r="M29" s="1"/>
    </row>
    <row r="30" spans="2:13" ht="22.5" customHeight="1" x14ac:dyDescent="0.2">
      <c r="B30" s="5">
        <v>19</v>
      </c>
      <c r="C30" s="53"/>
      <c r="D30" s="53"/>
      <c r="E30" s="53"/>
      <c r="F30" s="53"/>
      <c r="G30" s="53"/>
      <c r="H30" s="53"/>
      <c r="I30" s="1"/>
      <c r="J30" s="26" t="str">
        <f t="shared" si="0"/>
        <v>ＯＫ</v>
      </c>
      <c r="K30" s="1"/>
      <c r="M30" s="1"/>
    </row>
    <row r="31" spans="2:13" ht="22.5" customHeight="1" x14ac:dyDescent="0.2">
      <c r="B31" s="5">
        <v>20</v>
      </c>
      <c r="C31" s="53"/>
      <c r="D31" s="53"/>
      <c r="E31" s="53"/>
      <c r="F31" s="53"/>
      <c r="G31" s="53"/>
      <c r="H31" s="53"/>
      <c r="I31" s="1"/>
      <c r="J31" s="26" t="str">
        <f t="shared" si="0"/>
        <v>ＯＫ</v>
      </c>
      <c r="K31" s="1"/>
      <c r="M31" s="1"/>
    </row>
    <row r="32" spans="2:13" ht="22.5" customHeight="1" x14ac:dyDescent="0.2">
      <c r="B32" s="5">
        <v>21</v>
      </c>
      <c r="C32" s="53"/>
      <c r="D32" s="53"/>
      <c r="E32" s="53"/>
      <c r="F32" s="53"/>
      <c r="G32" s="53"/>
      <c r="H32" s="53"/>
      <c r="I32" s="1"/>
      <c r="J32" s="26" t="str">
        <f t="shared" si="0"/>
        <v>ＯＫ</v>
      </c>
      <c r="K32" s="1"/>
      <c r="M32" s="1"/>
    </row>
    <row r="33" spans="2:13" ht="22.5" customHeight="1" x14ac:dyDescent="0.2">
      <c r="B33" s="5">
        <v>22</v>
      </c>
      <c r="C33" s="53"/>
      <c r="D33" s="53"/>
      <c r="E33" s="53"/>
      <c r="F33" s="53"/>
      <c r="G33" s="53"/>
      <c r="H33" s="53"/>
      <c r="I33" s="1"/>
      <c r="J33" s="26" t="str">
        <f t="shared" si="0"/>
        <v>ＯＫ</v>
      </c>
      <c r="K33" s="1"/>
      <c r="M33" s="1"/>
    </row>
    <row r="34" spans="2:13" ht="22.5" customHeight="1" x14ac:dyDescent="0.2">
      <c r="B34" s="5">
        <v>23</v>
      </c>
      <c r="C34" s="53"/>
      <c r="D34" s="53"/>
      <c r="E34" s="53"/>
      <c r="F34" s="53"/>
      <c r="G34" s="53"/>
      <c r="H34" s="53"/>
      <c r="I34" s="1"/>
      <c r="J34" s="26" t="str">
        <f t="shared" si="0"/>
        <v>ＯＫ</v>
      </c>
      <c r="K34" s="1"/>
      <c r="M34" s="1"/>
    </row>
    <row r="35" spans="2:13" ht="22.5" customHeight="1" x14ac:dyDescent="0.2">
      <c r="B35" s="5">
        <v>24</v>
      </c>
      <c r="C35" s="53"/>
      <c r="D35" s="53"/>
      <c r="E35" s="53"/>
      <c r="F35" s="53"/>
      <c r="G35" s="53"/>
      <c r="H35" s="53"/>
      <c r="I35" s="1"/>
      <c r="J35" s="26" t="str">
        <f t="shared" si="0"/>
        <v>ＯＫ</v>
      </c>
      <c r="K35" s="1"/>
      <c r="M35" s="1"/>
    </row>
    <row r="36" spans="2:13" ht="22.5" customHeight="1" x14ac:dyDescent="0.2">
      <c r="B36" s="5">
        <v>25</v>
      </c>
      <c r="C36" s="53"/>
      <c r="D36" s="53"/>
      <c r="E36" s="53"/>
      <c r="F36" s="53"/>
      <c r="G36" s="53"/>
      <c r="H36" s="53"/>
      <c r="I36" s="1"/>
      <c r="J36" s="26" t="str">
        <f t="shared" si="0"/>
        <v>ＯＫ</v>
      </c>
      <c r="K36" s="1"/>
      <c r="M36" s="1"/>
    </row>
  </sheetData>
  <sheetProtection sheet="1" objects="1" scenarios="1"/>
  <mergeCells count="5">
    <mergeCell ref="E7:H7"/>
    <mergeCell ref="B7:D7"/>
    <mergeCell ref="B4:H4"/>
    <mergeCell ref="B5:H5"/>
    <mergeCell ref="B2:C2"/>
  </mergeCells>
  <phoneticPr fontId="5"/>
  <conditionalFormatting sqref="J7">
    <cfRule type="expression" dxfId="7" priority="1">
      <formula>$J$7="←ＮＧ！！"</formula>
    </cfRule>
  </conditionalFormatting>
  <conditionalFormatting sqref="J11:J36">
    <cfRule type="expression" dxfId="6" priority="3">
      <formula>J11="←ＮＧ！！"</formula>
    </cfRule>
  </conditionalFormatting>
  <dataValidations count="3">
    <dataValidation type="list" allowBlank="1" showInputMessage="1" showErrorMessage="1" sqref="C12:C36" xr:uid="{00000000-0002-0000-0300-000000000000}">
      <formula1>"1,2,3,4,5"</formula1>
    </dataValidation>
    <dataValidation type="list" allowBlank="1" showInputMessage="1" showErrorMessage="1" sqref="H12:H36" xr:uid="{00000000-0002-0000-0300-000001000000}">
      <formula1>"有り,無し"</formula1>
    </dataValidation>
    <dataValidation type="list" allowBlank="1" showInputMessage="1" showErrorMessage="1" sqref="F12:F36" xr:uid="{00000000-0002-0000-0300-000002000000}">
      <formula1>"I,Ⅱ,Ⅲ,Ⅳ"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★【県庁作業用】リスト!J$5:J$49</xm:f>
          </x14:formula1>
          <xm:sqref>G12:G36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M36"/>
  <sheetViews>
    <sheetView zoomScaleNormal="100" workbookViewId="0">
      <selection activeCell="F19" sqref="F19"/>
    </sheetView>
  </sheetViews>
  <sheetFormatPr defaultColWidth="9.09765625" defaultRowHeight="12" x14ac:dyDescent="0.2"/>
  <cols>
    <col min="1" max="1" width="9.09765625" style="1"/>
    <col min="2" max="2" width="7.296875" style="1" customWidth="1"/>
    <col min="3" max="3" width="10" style="1" customWidth="1"/>
    <col min="4" max="4" width="22.8984375" style="1" customWidth="1"/>
    <col min="5" max="5" width="17" style="1" customWidth="1"/>
    <col min="6" max="8" width="17" style="23" customWidth="1"/>
    <col min="9" max="9" width="4.09765625" style="23" customWidth="1"/>
    <col min="10" max="10" width="10.296875" style="23" bestFit="1" customWidth="1"/>
    <col min="11" max="11" width="9.09765625" style="23"/>
    <col min="12" max="12" width="4" style="1" customWidth="1"/>
    <col min="13" max="13" width="13" style="20" customWidth="1"/>
    <col min="14" max="16384" width="9.09765625" style="1"/>
  </cols>
  <sheetData>
    <row r="2" spans="2:13" x14ac:dyDescent="0.2">
      <c r="B2" s="1" t="s">
        <v>129</v>
      </c>
    </row>
    <row r="4" spans="2:13" ht="14" x14ac:dyDescent="0.2">
      <c r="B4" s="71" t="str">
        <f>'様式１（希望人数総括）'!B5</f>
        <v>令和８年度（２０２６年度）熊本県看護師等修学資金貸与希望者名簿</v>
      </c>
      <c r="C4" s="71"/>
      <c r="D4" s="71"/>
      <c r="E4" s="71"/>
      <c r="F4" s="71"/>
      <c r="G4" s="71"/>
      <c r="H4" s="71"/>
      <c r="I4" s="21"/>
      <c r="J4" s="21"/>
      <c r="K4" s="21"/>
    </row>
    <row r="5" spans="2:13" ht="14" x14ac:dyDescent="0.2">
      <c r="B5" s="72" t="s">
        <v>131</v>
      </c>
      <c r="C5" s="72"/>
      <c r="D5" s="72"/>
      <c r="E5" s="72"/>
      <c r="F5" s="72"/>
      <c r="G5" s="72"/>
      <c r="H5" s="72"/>
      <c r="I5" s="22"/>
      <c r="J5" s="22"/>
      <c r="K5" s="22"/>
    </row>
    <row r="6" spans="2:13" x14ac:dyDescent="0.2">
      <c r="M6" s="16"/>
    </row>
    <row r="7" spans="2:13" ht="28.5" customHeight="1" x14ac:dyDescent="0.2">
      <c r="B7" s="92" t="s">
        <v>193</v>
      </c>
      <c r="C7" s="92"/>
      <c r="D7" s="93"/>
      <c r="E7" s="86" t="str">
        <f>IF('様式１（希望人数総括）'!$D$8="","",'様式１（希望人数総括）'!$D$8)</f>
        <v/>
      </c>
      <c r="F7" s="87"/>
      <c r="G7" s="87"/>
      <c r="H7" s="88"/>
      <c r="I7" s="1"/>
      <c r="J7" s="20"/>
      <c r="K7" s="1"/>
      <c r="M7" s="1"/>
    </row>
    <row r="9" spans="2:13" ht="36" x14ac:dyDescent="0.2">
      <c r="B9" s="41" t="s">
        <v>0</v>
      </c>
      <c r="C9" s="41" t="s">
        <v>1</v>
      </c>
      <c r="D9" s="41" t="s">
        <v>2</v>
      </c>
      <c r="E9" s="41" t="s">
        <v>3</v>
      </c>
      <c r="F9" s="41" t="s">
        <v>4</v>
      </c>
      <c r="G9" s="41" t="s">
        <v>6</v>
      </c>
      <c r="H9" s="41" t="s">
        <v>5</v>
      </c>
      <c r="I9" s="2"/>
      <c r="J9" s="16" t="s">
        <v>154</v>
      </c>
      <c r="K9" s="1"/>
      <c r="M9" s="1"/>
    </row>
    <row r="10" spans="2:13" ht="21.75" customHeight="1" x14ac:dyDescent="0.2">
      <c r="B10" s="38" t="s">
        <v>127</v>
      </c>
      <c r="C10" s="39" t="s">
        <v>125</v>
      </c>
      <c r="D10" s="36" t="s">
        <v>126</v>
      </c>
      <c r="E10" s="36" t="s">
        <v>126</v>
      </c>
      <c r="F10" s="39" t="s">
        <v>125</v>
      </c>
      <c r="G10" s="40" t="s">
        <v>125</v>
      </c>
      <c r="H10" s="40" t="s">
        <v>125</v>
      </c>
      <c r="I10" s="2"/>
      <c r="J10" s="20"/>
      <c r="K10" s="1"/>
      <c r="M10" s="1"/>
    </row>
    <row r="11" spans="2:13" ht="22.5" customHeight="1" x14ac:dyDescent="0.2">
      <c r="B11" s="50" t="s">
        <v>7</v>
      </c>
      <c r="C11" s="50">
        <v>3</v>
      </c>
      <c r="D11" s="50" t="s">
        <v>10</v>
      </c>
      <c r="E11" s="51" t="s">
        <v>208</v>
      </c>
      <c r="F11" s="50" t="s">
        <v>228</v>
      </c>
      <c r="G11" s="50" t="s">
        <v>124</v>
      </c>
      <c r="H11" s="50" t="s">
        <v>205</v>
      </c>
      <c r="I11" s="2"/>
      <c r="J11" s="16"/>
      <c r="K11" s="1"/>
      <c r="M11" s="1"/>
    </row>
    <row r="12" spans="2:13" ht="22.5" customHeight="1" x14ac:dyDescent="0.2">
      <c r="B12" s="5">
        <v>1</v>
      </c>
      <c r="C12" s="53">
        <v>1</v>
      </c>
      <c r="D12" s="53" t="s">
        <v>196</v>
      </c>
      <c r="E12" s="53"/>
      <c r="F12" s="53" t="s">
        <v>229</v>
      </c>
      <c r="G12" s="53" t="s">
        <v>77</v>
      </c>
      <c r="H12" s="53" t="s">
        <v>204</v>
      </c>
      <c r="I12" s="1"/>
      <c r="J12" s="26" t="str">
        <f>IF(OR(COUNTA(C12:D12,F12:H12)=0,COUNTA(C12:D12,F12:H12)=5),"ＯＫ","←ＮＧ！！")</f>
        <v>ＯＫ</v>
      </c>
      <c r="K12" s="1"/>
      <c r="M12" s="1"/>
    </row>
    <row r="13" spans="2:13" ht="22.5" customHeight="1" x14ac:dyDescent="0.2">
      <c r="B13" s="5">
        <v>2</v>
      </c>
      <c r="C13" s="53">
        <v>1</v>
      </c>
      <c r="D13" s="53" t="s">
        <v>195</v>
      </c>
      <c r="E13" s="53"/>
      <c r="F13" s="53" t="s">
        <v>229</v>
      </c>
      <c r="G13" s="53" t="s">
        <v>77</v>
      </c>
      <c r="H13" s="53" t="s">
        <v>204</v>
      </c>
      <c r="I13" s="1"/>
      <c r="J13" s="26" t="str">
        <f t="shared" ref="J13:J36" si="0">IF(OR(COUNTA(C13:D13,F13:H13)=0,COUNTA(C13:D13,F13:H13)=5),"ＯＫ","←ＮＧ！！")</f>
        <v>ＯＫ</v>
      </c>
      <c r="K13" s="1"/>
      <c r="M13" s="1"/>
    </row>
    <row r="14" spans="2:13" ht="22.5" customHeight="1" x14ac:dyDescent="0.2">
      <c r="B14" s="5">
        <v>3</v>
      </c>
      <c r="C14" s="53">
        <v>2</v>
      </c>
      <c r="D14" s="53" t="s">
        <v>197</v>
      </c>
      <c r="E14" s="53"/>
      <c r="F14" s="53" t="s">
        <v>229</v>
      </c>
      <c r="G14" s="53" t="s">
        <v>77</v>
      </c>
      <c r="H14" s="53" t="s">
        <v>204</v>
      </c>
      <c r="I14" s="1"/>
      <c r="J14" s="26" t="str">
        <f t="shared" si="0"/>
        <v>ＯＫ</v>
      </c>
      <c r="K14" s="1"/>
      <c r="M14" s="1"/>
    </row>
    <row r="15" spans="2:13" ht="22.5" customHeight="1" x14ac:dyDescent="0.2">
      <c r="B15" s="5">
        <v>4</v>
      </c>
      <c r="C15" s="53">
        <v>2</v>
      </c>
      <c r="D15" s="53" t="s">
        <v>198</v>
      </c>
      <c r="E15" s="53" t="s">
        <v>203</v>
      </c>
      <c r="F15" s="53" t="s">
        <v>230</v>
      </c>
      <c r="G15" s="53" t="s">
        <v>108</v>
      </c>
      <c r="H15" s="53" t="s">
        <v>206</v>
      </c>
      <c r="I15" s="1"/>
      <c r="J15" s="26" t="str">
        <f t="shared" si="0"/>
        <v>ＯＫ</v>
      </c>
      <c r="K15" s="1"/>
      <c r="M15" s="1"/>
    </row>
    <row r="16" spans="2:13" ht="22.5" customHeight="1" x14ac:dyDescent="0.2">
      <c r="B16" s="5">
        <v>5</v>
      </c>
      <c r="C16" s="53">
        <v>2</v>
      </c>
      <c r="D16" s="53" t="s">
        <v>199</v>
      </c>
      <c r="E16" s="53"/>
      <c r="F16" s="53" t="s">
        <v>226</v>
      </c>
      <c r="G16" s="53" t="s">
        <v>98</v>
      </c>
      <c r="H16" s="53" t="s">
        <v>204</v>
      </c>
      <c r="I16" s="1"/>
      <c r="J16" s="26" t="str">
        <f t="shared" si="0"/>
        <v>ＯＫ</v>
      </c>
      <c r="K16" s="1"/>
      <c r="M16" s="1"/>
    </row>
    <row r="17" spans="2:13" ht="22.5" customHeight="1" x14ac:dyDescent="0.2">
      <c r="B17" s="5">
        <v>6</v>
      </c>
      <c r="C17" s="53"/>
      <c r="D17" s="53"/>
      <c r="E17" s="53"/>
      <c r="F17" s="53"/>
      <c r="G17" s="53"/>
      <c r="H17" s="53"/>
      <c r="I17" s="1"/>
      <c r="J17" s="26" t="str">
        <f t="shared" si="0"/>
        <v>ＯＫ</v>
      </c>
      <c r="K17" s="1"/>
      <c r="M17" s="1"/>
    </row>
    <row r="18" spans="2:13" ht="22.5" customHeight="1" x14ac:dyDescent="0.2">
      <c r="B18" s="5">
        <v>7</v>
      </c>
      <c r="C18" s="53"/>
      <c r="D18" s="53"/>
      <c r="E18" s="53"/>
      <c r="F18" s="53"/>
      <c r="G18" s="53"/>
      <c r="H18" s="53"/>
      <c r="I18" s="1"/>
      <c r="J18" s="26" t="str">
        <f t="shared" si="0"/>
        <v>ＯＫ</v>
      </c>
      <c r="K18" s="1"/>
      <c r="M18" s="1"/>
    </row>
    <row r="19" spans="2:13" ht="22.5" customHeight="1" x14ac:dyDescent="0.2">
      <c r="B19" s="5">
        <v>8</v>
      </c>
      <c r="C19" s="53"/>
      <c r="D19" s="53"/>
      <c r="E19" s="53"/>
      <c r="F19" s="53"/>
      <c r="G19" s="53"/>
      <c r="H19" s="53"/>
      <c r="I19" s="1"/>
      <c r="J19" s="26" t="str">
        <f t="shared" si="0"/>
        <v>ＯＫ</v>
      </c>
      <c r="K19" s="1"/>
      <c r="M19" s="1"/>
    </row>
    <row r="20" spans="2:13" ht="22.5" customHeight="1" x14ac:dyDescent="0.2">
      <c r="B20" s="5">
        <v>9</v>
      </c>
      <c r="C20" s="53"/>
      <c r="D20" s="53"/>
      <c r="E20" s="53"/>
      <c r="F20" s="53"/>
      <c r="G20" s="53"/>
      <c r="H20" s="53"/>
      <c r="I20" s="1"/>
      <c r="J20" s="26" t="str">
        <f t="shared" si="0"/>
        <v>ＯＫ</v>
      </c>
      <c r="K20" s="1"/>
      <c r="M20" s="1"/>
    </row>
    <row r="21" spans="2:13" ht="22.5" customHeight="1" x14ac:dyDescent="0.2">
      <c r="B21" s="5">
        <v>10</v>
      </c>
      <c r="C21" s="53"/>
      <c r="D21" s="53"/>
      <c r="E21" s="53"/>
      <c r="F21" s="53"/>
      <c r="G21" s="53"/>
      <c r="H21" s="53"/>
      <c r="I21" s="1"/>
      <c r="J21" s="26" t="str">
        <f t="shared" si="0"/>
        <v>ＯＫ</v>
      </c>
      <c r="K21" s="1"/>
      <c r="M21" s="1"/>
    </row>
    <row r="22" spans="2:13" ht="22.5" customHeight="1" x14ac:dyDescent="0.2">
      <c r="B22" s="5">
        <v>11</v>
      </c>
      <c r="C22" s="53"/>
      <c r="D22" s="53"/>
      <c r="E22" s="53"/>
      <c r="F22" s="53"/>
      <c r="G22" s="53"/>
      <c r="H22" s="53"/>
      <c r="I22" s="1"/>
      <c r="J22" s="26" t="str">
        <f t="shared" si="0"/>
        <v>ＯＫ</v>
      </c>
      <c r="K22" s="1"/>
      <c r="M22" s="1"/>
    </row>
    <row r="23" spans="2:13" ht="22.5" customHeight="1" x14ac:dyDescent="0.2">
      <c r="B23" s="5">
        <v>12</v>
      </c>
      <c r="C23" s="53"/>
      <c r="D23" s="53"/>
      <c r="E23" s="53"/>
      <c r="F23" s="53"/>
      <c r="G23" s="53"/>
      <c r="H23" s="53"/>
      <c r="I23" s="1"/>
      <c r="J23" s="26" t="str">
        <f t="shared" si="0"/>
        <v>ＯＫ</v>
      </c>
      <c r="K23" s="1"/>
      <c r="M23" s="1"/>
    </row>
    <row r="24" spans="2:13" ht="22.5" customHeight="1" x14ac:dyDescent="0.2">
      <c r="B24" s="5">
        <v>13</v>
      </c>
      <c r="C24" s="53"/>
      <c r="D24" s="53"/>
      <c r="E24" s="53"/>
      <c r="F24" s="53"/>
      <c r="G24" s="53"/>
      <c r="H24" s="53"/>
      <c r="I24" s="1"/>
      <c r="J24" s="26" t="str">
        <f t="shared" si="0"/>
        <v>ＯＫ</v>
      </c>
      <c r="K24" s="1"/>
      <c r="M24" s="1"/>
    </row>
    <row r="25" spans="2:13" ht="22.5" customHeight="1" x14ac:dyDescent="0.2">
      <c r="B25" s="5">
        <v>14</v>
      </c>
      <c r="C25" s="53"/>
      <c r="D25" s="53"/>
      <c r="E25" s="53"/>
      <c r="F25" s="53"/>
      <c r="G25" s="53"/>
      <c r="H25" s="53"/>
      <c r="I25" s="1"/>
      <c r="J25" s="26" t="str">
        <f t="shared" si="0"/>
        <v>ＯＫ</v>
      </c>
      <c r="K25" s="1"/>
      <c r="M25" s="1"/>
    </row>
    <row r="26" spans="2:13" ht="22.5" customHeight="1" x14ac:dyDescent="0.2">
      <c r="B26" s="5">
        <v>15</v>
      </c>
      <c r="C26" s="53"/>
      <c r="D26" s="53"/>
      <c r="E26" s="53"/>
      <c r="F26" s="53"/>
      <c r="G26" s="53"/>
      <c r="H26" s="53"/>
      <c r="I26" s="1"/>
      <c r="J26" s="26" t="str">
        <f t="shared" si="0"/>
        <v>ＯＫ</v>
      </c>
      <c r="K26" s="1"/>
      <c r="M26" s="1"/>
    </row>
    <row r="27" spans="2:13" ht="22.5" customHeight="1" x14ac:dyDescent="0.2">
      <c r="B27" s="5">
        <v>16</v>
      </c>
      <c r="C27" s="53"/>
      <c r="D27" s="53"/>
      <c r="E27" s="53"/>
      <c r="F27" s="53"/>
      <c r="G27" s="53"/>
      <c r="H27" s="53"/>
      <c r="I27" s="1"/>
      <c r="J27" s="26" t="str">
        <f t="shared" si="0"/>
        <v>ＯＫ</v>
      </c>
      <c r="K27" s="1"/>
      <c r="M27" s="1"/>
    </row>
    <row r="28" spans="2:13" ht="22.5" customHeight="1" x14ac:dyDescent="0.2">
      <c r="B28" s="5">
        <v>17</v>
      </c>
      <c r="C28" s="53"/>
      <c r="D28" s="53"/>
      <c r="E28" s="53"/>
      <c r="F28" s="53"/>
      <c r="G28" s="53"/>
      <c r="H28" s="53"/>
      <c r="I28" s="1"/>
      <c r="J28" s="26" t="str">
        <f t="shared" si="0"/>
        <v>ＯＫ</v>
      </c>
      <c r="K28" s="1"/>
      <c r="M28" s="1"/>
    </row>
    <row r="29" spans="2:13" ht="22.5" customHeight="1" x14ac:dyDescent="0.2">
      <c r="B29" s="5">
        <v>18</v>
      </c>
      <c r="C29" s="53"/>
      <c r="D29" s="53"/>
      <c r="E29" s="53"/>
      <c r="F29" s="53"/>
      <c r="G29" s="53"/>
      <c r="H29" s="53"/>
      <c r="I29" s="1"/>
      <c r="J29" s="26" t="str">
        <f t="shared" si="0"/>
        <v>ＯＫ</v>
      </c>
      <c r="K29" s="1"/>
      <c r="M29" s="1"/>
    </row>
    <row r="30" spans="2:13" ht="22.5" customHeight="1" x14ac:dyDescent="0.2">
      <c r="B30" s="5">
        <v>19</v>
      </c>
      <c r="C30" s="53"/>
      <c r="D30" s="53"/>
      <c r="E30" s="53"/>
      <c r="F30" s="53"/>
      <c r="G30" s="53"/>
      <c r="H30" s="53"/>
      <c r="I30" s="1"/>
      <c r="J30" s="26" t="str">
        <f t="shared" si="0"/>
        <v>ＯＫ</v>
      </c>
      <c r="K30" s="1"/>
      <c r="M30" s="1"/>
    </row>
    <row r="31" spans="2:13" ht="22.5" customHeight="1" x14ac:dyDescent="0.2">
      <c r="B31" s="5">
        <v>20</v>
      </c>
      <c r="C31" s="53"/>
      <c r="D31" s="53"/>
      <c r="E31" s="53"/>
      <c r="F31" s="53"/>
      <c r="G31" s="53"/>
      <c r="H31" s="53"/>
      <c r="I31" s="1"/>
      <c r="J31" s="26" t="str">
        <f t="shared" si="0"/>
        <v>ＯＫ</v>
      </c>
      <c r="K31" s="1"/>
      <c r="M31" s="1"/>
    </row>
    <row r="32" spans="2:13" ht="22.5" customHeight="1" x14ac:dyDescent="0.2">
      <c r="B32" s="5">
        <v>21</v>
      </c>
      <c r="C32" s="53"/>
      <c r="D32" s="53"/>
      <c r="E32" s="53"/>
      <c r="F32" s="53"/>
      <c r="G32" s="53"/>
      <c r="H32" s="53"/>
      <c r="I32" s="1"/>
      <c r="J32" s="26" t="str">
        <f t="shared" si="0"/>
        <v>ＯＫ</v>
      </c>
      <c r="K32" s="1"/>
      <c r="M32" s="1"/>
    </row>
    <row r="33" spans="2:13" ht="22.5" customHeight="1" x14ac:dyDescent="0.2">
      <c r="B33" s="5">
        <v>22</v>
      </c>
      <c r="C33" s="53"/>
      <c r="D33" s="53"/>
      <c r="E33" s="53"/>
      <c r="F33" s="53"/>
      <c r="G33" s="53"/>
      <c r="H33" s="53"/>
      <c r="I33" s="1"/>
      <c r="J33" s="26" t="str">
        <f t="shared" si="0"/>
        <v>ＯＫ</v>
      </c>
      <c r="K33" s="1"/>
      <c r="M33" s="1"/>
    </row>
    <row r="34" spans="2:13" ht="22.5" customHeight="1" x14ac:dyDescent="0.2">
      <c r="B34" s="5">
        <v>23</v>
      </c>
      <c r="C34" s="53"/>
      <c r="D34" s="53"/>
      <c r="E34" s="53"/>
      <c r="F34" s="53"/>
      <c r="G34" s="53"/>
      <c r="H34" s="53"/>
      <c r="I34" s="1"/>
      <c r="J34" s="26" t="str">
        <f t="shared" si="0"/>
        <v>ＯＫ</v>
      </c>
      <c r="K34" s="1"/>
      <c r="M34" s="1"/>
    </row>
    <row r="35" spans="2:13" ht="22.5" customHeight="1" x14ac:dyDescent="0.2">
      <c r="B35" s="5">
        <v>24</v>
      </c>
      <c r="C35" s="53"/>
      <c r="D35" s="53"/>
      <c r="E35" s="53"/>
      <c r="F35" s="53"/>
      <c r="G35" s="53"/>
      <c r="H35" s="53"/>
      <c r="I35" s="1"/>
      <c r="J35" s="26" t="str">
        <f t="shared" si="0"/>
        <v>ＯＫ</v>
      </c>
      <c r="K35" s="1"/>
      <c r="M35" s="1"/>
    </row>
    <row r="36" spans="2:13" ht="22.5" customHeight="1" x14ac:dyDescent="0.2">
      <c r="B36" s="5">
        <v>25</v>
      </c>
      <c r="C36" s="53"/>
      <c r="D36" s="53"/>
      <c r="E36" s="53"/>
      <c r="F36" s="53"/>
      <c r="G36" s="53"/>
      <c r="H36" s="53"/>
      <c r="I36" s="1"/>
      <c r="J36" s="26" t="str">
        <f t="shared" si="0"/>
        <v>ＯＫ</v>
      </c>
      <c r="K36" s="1"/>
      <c r="M36" s="1"/>
    </row>
  </sheetData>
  <sheetProtection sheet="1" objects="1" scenarios="1"/>
  <mergeCells count="4">
    <mergeCell ref="B4:H4"/>
    <mergeCell ref="B5:H5"/>
    <mergeCell ref="B7:D7"/>
    <mergeCell ref="E7:H7"/>
  </mergeCells>
  <phoneticPr fontId="5"/>
  <conditionalFormatting sqref="J7">
    <cfRule type="expression" dxfId="5" priority="1">
      <formula>$J$7="←ＮＧ！！"</formula>
    </cfRule>
  </conditionalFormatting>
  <conditionalFormatting sqref="J11:J36">
    <cfRule type="expression" dxfId="4" priority="2">
      <formula>J11="←ＮＧ！！"</formula>
    </cfRule>
  </conditionalFormatting>
  <dataValidations count="3">
    <dataValidation type="list" allowBlank="1" showInputMessage="1" showErrorMessage="1" sqref="H12:H36" xr:uid="{00000000-0002-0000-0400-000000000000}">
      <formula1>"有り,無し"</formula1>
    </dataValidation>
    <dataValidation type="list" allowBlank="1" showInputMessage="1" showErrorMessage="1" sqref="C12:C36" xr:uid="{00000000-0002-0000-0400-000001000000}">
      <formula1>"1,2,3,4,5"</formula1>
    </dataValidation>
    <dataValidation type="list" allowBlank="1" showInputMessage="1" showErrorMessage="1" sqref="F12:F36" xr:uid="{00000000-0002-0000-0400-000002000000}">
      <formula1>"Ⅰ,Ⅱ,Ⅲ,Ⅳ"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★【県庁作業用】リスト!J$5:J$49</xm:f>
          </x14:formula1>
          <xm:sqref>G12:G36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66FFCC"/>
    <pageSetUpPr fitToPage="1"/>
  </sheetPr>
  <dimension ref="B2:L36"/>
  <sheetViews>
    <sheetView zoomScaleNormal="100" workbookViewId="0">
      <selection activeCell="L17" sqref="L17"/>
    </sheetView>
  </sheetViews>
  <sheetFormatPr defaultColWidth="9.09765625" defaultRowHeight="12" x14ac:dyDescent="0.2"/>
  <cols>
    <col min="1" max="1" width="9.09765625" style="1"/>
    <col min="2" max="2" width="7.296875" style="1" customWidth="1"/>
    <col min="3" max="3" width="14.296875" style="1" customWidth="1"/>
    <col min="4" max="4" width="24.59765625" style="1" customWidth="1"/>
    <col min="5" max="5" width="20.8984375" style="1" customWidth="1"/>
    <col min="6" max="7" width="20.8984375" style="23" customWidth="1"/>
    <col min="8" max="8" width="5" style="23" customWidth="1"/>
    <col min="9" max="9" width="10.296875" style="23" bestFit="1" customWidth="1"/>
    <col min="10" max="10" width="13.69921875" style="23" customWidth="1"/>
    <col min="11" max="11" width="6.59765625" style="1" customWidth="1"/>
    <col min="12" max="12" width="13" style="20" customWidth="1"/>
    <col min="13" max="13" width="13" style="1" customWidth="1"/>
    <col min="14" max="16384" width="9.09765625" style="1"/>
  </cols>
  <sheetData>
    <row r="2" spans="2:12" ht="21" customHeight="1" x14ac:dyDescent="0.2">
      <c r="B2" s="91" t="s">
        <v>241</v>
      </c>
      <c r="C2" s="96"/>
      <c r="D2" s="56" t="s">
        <v>239</v>
      </c>
    </row>
    <row r="4" spans="2:12" ht="14" x14ac:dyDescent="0.2">
      <c r="B4" s="71" t="str">
        <f>'様式１（希望人数総括）'!B5</f>
        <v>令和８年度（２０２６年度）熊本県看護師等修学資金貸与希望者名簿</v>
      </c>
      <c r="C4" s="71"/>
      <c r="D4" s="71"/>
      <c r="E4" s="71"/>
      <c r="F4" s="71"/>
      <c r="G4" s="71"/>
      <c r="H4" s="21"/>
      <c r="I4" s="21"/>
      <c r="J4" s="21"/>
      <c r="K4" s="21"/>
    </row>
    <row r="5" spans="2:12" ht="14" x14ac:dyDescent="0.2">
      <c r="B5" s="72" t="s">
        <v>130</v>
      </c>
      <c r="C5" s="72"/>
      <c r="D5" s="72"/>
      <c r="E5" s="72"/>
      <c r="F5" s="72"/>
      <c r="G5" s="72"/>
      <c r="H5" s="22"/>
      <c r="I5" s="22"/>
      <c r="J5" s="22"/>
      <c r="K5" s="22"/>
    </row>
    <row r="6" spans="2:12" x14ac:dyDescent="0.2">
      <c r="L6" s="16"/>
    </row>
    <row r="7" spans="2:12" ht="27.75" customHeight="1" x14ac:dyDescent="0.2">
      <c r="B7" s="94" t="s">
        <v>193</v>
      </c>
      <c r="C7" s="94"/>
      <c r="D7" s="95"/>
      <c r="E7" s="86" t="str">
        <f>IF('様式１（希望人数総括）'!$D$8="","",'様式１（希望人数総括）'!$D$8)</f>
        <v/>
      </c>
      <c r="F7" s="87"/>
      <c r="G7" s="88"/>
      <c r="H7" s="1"/>
      <c r="I7" s="20"/>
      <c r="J7" s="1"/>
      <c r="L7" s="1"/>
    </row>
    <row r="9" spans="2:12" ht="48.75" customHeight="1" x14ac:dyDescent="0.2">
      <c r="B9" s="3" t="s">
        <v>0</v>
      </c>
      <c r="C9" s="3" t="s">
        <v>1</v>
      </c>
      <c r="D9" s="3" t="s">
        <v>2</v>
      </c>
      <c r="E9" s="3" t="s">
        <v>3</v>
      </c>
      <c r="F9" s="57" t="s">
        <v>235</v>
      </c>
      <c r="G9" s="57" t="s">
        <v>240</v>
      </c>
      <c r="H9" s="2"/>
      <c r="I9" s="16" t="s">
        <v>154</v>
      </c>
      <c r="J9" s="2"/>
      <c r="L9" s="1"/>
    </row>
    <row r="10" spans="2:12" ht="21.75" customHeight="1" x14ac:dyDescent="0.2">
      <c r="B10" s="10" t="s">
        <v>127</v>
      </c>
      <c r="C10" s="11" t="s">
        <v>125</v>
      </c>
      <c r="D10" s="3" t="s">
        <v>126</v>
      </c>
      <c r="E10" s="3" t="s">
        <v>126</v>
      </c>
      <c r="F10" s="11" t="s">
        <v>125</v>
      </c>
      <c r="G10" s="11" t="s">
        <v>125</v>
      </c>
      <c r="H10" s="2"/>
      <c r="I10" s="16"/>
      <c r="J10" s="2"/>
      <c r="L10" s="1"/>
    </row>
    <row r="11" spans="2:12" ht="22.5" customHeight="1" x14ac:dyDescent="0.2">
      <c r="B11" s="50" t="s">
        <v>7</v>
      </c>
      <c r="C11" s="50">
        <v>3</v>
      </c>
      <c r="D11" s="50" t="s">
        <v>10</v>
      </c>
      <c r="E11" s="50" t="s">
        <v>11</v>
      </c>
      <c r="F11" s="50" t="s">
        <v>231</v>
      </c>
      <c r="G11" s="50" t="s">
        <v>108</v>
      </c>
      <c r="H11" s="2"/>
      <c r="I11" s="16"/>
      <c r="J11" s="2"/>
      <c r="L11" s="1"/>
    </row>
    <row r="12" spans="2:12" ht="22.5" customHeight="1" x14ac:dyDescent="0.2">
      <c r="B12" s="5">
        <v>1</v>
      </c>
      <c r="C12" s="53"/>
      <c r="D12" s="53"/>
      <c r="E12" s="53"/>
      <c r="F12" s="53"/>
      <c r="G12" s="53"/>
      <c r="H12" s="1"/>
      <c r="I12" s="26" t="str">
        <f>IF(OR(COUNTA(C12:D12,F12:G12)=0,COUNTA(C12:D12,F12:G12)=4),"ＯＫ","←ＮＧ！！")</f>
        <v>ＯＫ</v>
      </c>
      <c r="J12" s="1"/>
      <c r="L12" s="1"/>
    </row>
    <row r="13" spans="2:12" ht="22.5" customHeight="1" x14ac:dyDescent="0.2">
      <c r="B13" s="5">
        <v>2</v>
      </c>
      <c r="C13" s="53"/>
      <c r="D13" s="53"/>
      <c r="E13" s="53"/>
      <c r="F13" s="53"/>
      <c r="G13" s="53"/>
      <c r="H13" s="1"/>
      <c r="I13" s="26" t="str">
        <f t="shared" ref="I13:I36" si="0">IF(OR(COUNTA(C13:D13,F13:G13)=0,COUNTA(C13:D13,F13:G13)=4),"ＯＫ","←ＮＧ！！")</f>
        <v>ＯＫ</v>
      </c>
      <c r="J13" s="1"/>
      <c r="L13" s="1"/>
    </row>
    <row r="14" spans="2:12" ht="22.5" customHeight="1" x14ac:dyDescent="0.2">
      <c r="B14" s="5">
        <v>3</v>
      </c>
      <c r="C14" s="53"/>
      <c r="D14" s="53"/>
      <c r="E14" s="53"/>
      <c r="F14" s="53"/>
      <c r="G14" s="53"/>
      <c r="H14" s="1"/>
      <c r="I14" s="26" t="str">
        <f t="shared" si="0"/>
        <v>ＯＫ</v>
      </c>
      <c r="J14" s="1"/>
      <c r="L14" s="1"/>
    </row>
    <row r="15" spans="2:12" ht="22.5" customHeight="1" x14ac:dyDescent="0.2">
      <c r="B15" s="5">
        <v>4</v>
      </c>
      <c r="C15" s="53"/>
      <c r="D15" s="53"/>
      <c r="E15" s="53"/>
      <c r="F15" s="53"/>
      <c r="G15" s="53"/>
      <c r="H15" s="1"/>
      <c r="I15" s="26" t="str">
        <f t="shared" si="0"/>
        <v>ＯＫ</v>
      </c>
      <c r="J15" s="1"/>
      <c r="L15" s="1"/>
    </row>
    <row r="16" spans="2:12" ht="22.5" customHeight="1" x14ac:dyDescent="0.2">
      <c r="B16" s="5">
        <v>5</v>
      </c>
      <c r="C16" s="53"/>
      <c r="D16" s="53"/>
      <c r="E16" s="53"/>
      <c r="F16" s="53"/>
      <c r="G16" s="53"/>
      <c r="H16" s="1"/>
      <c r="I16" s="26" t="str">
        <f t="shared" si="0"/>
        <v>ＯＫ</v>
      </c>
      <c r="J16" s="1"/>
      <c r="L16" s="1"/>
    </row>
    <row r="17" spans="2:12" ht="22.5" customHeight="1" x14ac:dyDescent="0.2">
      <c r="B17" s="5">
        <v>6</v>
      </c>
      <c r="C17" s="53"/>
      <c r="D17" s="53"/>
      <c r="E17" s="53"/>
      <c r="F17" s="53"/>
      <c r="G17" s="53"/>
      <c r="H17" s="1"/>
      <c r="I17" s="26" t="str">
        <f t="shared" si="0"/>
        <v>ＯＫ</v>
      </c>
      <c r="J17" s="1"/>
      <c r="L17" s="1"/>
    </row>
    <row r="18" spans="2:12" ht="22.5" customHeight="1" x14ac:dyDescent="0.2">
      <c r="B18" s="5">
        <v>7</v>
      </c>
      <c r="C18" s="53"/>
      <c r="D18" s="53"/>
      <c r="E18" s="53"/>
      <c r="F18" s="53"/>
      <c r="G18" s="53"/>
      <c r="H18" s="1"/>
      <c r="I18" s="26" t="str">
        <f t="shared" si="0"/>
        <v>ＯＫ</v>
      </c>
      <c r="J18" s="1"/>
      <c r="L18" s="1"/>
    </row>
    <row r="19" spans="2:12" ht="22.5" customHeight="1" x14ac:dyDescent="0.2">
      <c r="B19" s="5">
        <v>8</v>
      </c>
      <c r="C19" s="53"/>
      <c r="D19" s="53"/>
      <c r="E19" s="53"/>
      <c r="F19" s="53"/>
      <c r="G19" s="53"/>
      <c r="H19" s="1"/>
      <c r="I19" s="26" t="str">
        <f t="shared" si="0"/>
        <v>ＯＫ</v>
      </c>
      <c r="J19" s="1"/>
      <c r="L19" s="1"/>
    </row>
    <row r="20" spans="2:12" ht="22.5" customHeight="1" x14ac:dyDescent="0.2">
      <c r="B20" s="5">
        <v>9</v>
      </c>
      <c r="C20" s="53"/>
      <c r="D20" s="53"/>
      <c r="E20" s="53"/>
      <c r="F20" s="53"/>
      <c r="G20" s="53"/>
      <c r="H20" s="1"/>
      <c r="I20" s="26" t="str">
        <f t="shared" si="0"/>
        <v>ＯＫ</v>
      </c>
      <c r="J20" s="1"/>
      <c r="L20" s="1"/>
    </row>
    <row r="21" spans="2:12" ht="22.5" customHeight="1" x14ac:dyDescent="0.2">
      <c r="B21" s="5">
        <v>10</v>
      </c>
      <c r="C21" s="53"/>
      <c r="D21" s="53"/>
      <c r="E21" s="53"/>
      <c r="F21" s="53"/>
      <c r="G21" s="53"/>
      <c r="H21" s="1"/>
      <c r="I21" s="26" t="str">
        <f t="shared" si="0"/>
        <v>ＯＫ</v>
      </c>
      <c r="J21" s="1"/>
      <c r="L21" s="1"/>
    </row>
    <row r="22" spans="2:12" ht="22.5" customHeight="1" x14ac:dyDescent="0.2">
      <c r="B22" s="5">
        <v>11</v>
      </c>
      <c r="C22" s="53"/>
      <c r="D22" s="53"/>
      <c r="E22" s="53"/>
      <c r="F22" s="53"/>
      <c r="G22" s="53"/>
      <c r="H22" s="1"/>
      <c r="I22" s="26" t="str">
        <f t="shared" si="0"/>
        <v>ＯＫ</v>
      </c>
      <c r="J22" s="1"/>
      <c r="L22" s="1"/>
    </row>
    <row r="23" spans="2:12" ht="22.5" customHeight="1" x14ac:dyDescent="0.2">
      <c r="B23" s="5">
        <v>12</v>
      </c>
      <c r="C23" s="53"/>
      <c r="D23" s="53"/>
      <c r="E23" s="53"/>
      <c r="F23" s="53"/>
      <c r="G23" s="53"/>
      <c r="H23" s="1"/>
      <c r="I23" s="26" t="str">
        <f t="shared" si="0"/>
        <v>ＯＫ</v>
      </c>
      <c r="J23" s="1"/>
      <c r="L23" s="1"/>
    </row>
    <row r="24" spans="2:12" ht="22.5" customHeight="1" x14ac:dyDescent="0.2">
      <c r="B24" s="5">
        <v>13</v>
      </c>
      <c r="C24" s="53"/>
      <c r="D24" s="53"/>
      <c r="E24" s="53"/>
      <c r="F24" s="53"/>
      <c r="G24" s="53"/>
      <c r="H24" s="1"/>
      <c r="I24" s="26" t="str">
        <f t="shared" si="0"/>
        <v>ＯＫ</v>
      </c>
      <c r="J24" s="1"/>
      <c r="L24" s="1"/>
    </row>
    <row r="25" spans="2:12" ht="22.5" customHeight="1" x14ac:dyDescent="0.2">
      <c r="B25" s="5">
        <v>14</v>
      </c>
      <c r="C25" s="53"/>
      <c r="D25" s="53"/>
      <c r="E25" s="53"/>
      <c r="F25" s="53"/>
      <c r="G25" s="53"/>
      <c r="H25" s="1"/>
      <c r="I25" s="26" t="str">
        <f t="shared" si="0"/>
        <v>ＯＫ</v>
      </c>
      <c r="J25" s="1"/>
      <c r="L25" s="1"/>
    </row>
    <row r="26" spans="2:12" ht="22.5" customHeight="1" x14ac:dyDescent="0.2">
      <c r="B26" s="5">
        <v>15</v>
      </c>
      <c r="C26" s="53"/>
      <c r="D26" s="53"/>
      <c r="E26" s="53"/>
      <c r="F26" s="53"/>
      <c r="G26" s="53"/>
      <c r="H26" s="1"/>
      <c r="I26" s="26" t="str">
        <f t="shared" si="0"/>
        <v>ＯＫ</v>
      </c>
      <c r="J26" s="1"/>
      <c r="L26" s="1"/>
    </row>
    <row r="27" spans="2:12" ht="22.5" customHeight="1" x14ac:dyDescent="0.2">
      <c r="B27" s="5">
        <v>16</v>
      </c>
      <c r="C27" s="53"/>
      <c r="D27" s="53"/>
      <c r="E27" s="53"/>
      <c r="F27" s="53"/>
      <c r="G27" s="53"/>
      <c r="H27" s="1"/>
      <c r="I27" s="26" t="str">
        <f t="shared" si="0"/>
        <v>ＯＫ</v>
      </c>
      <c r="J27" s="1"/>
      <c r="L27" s="1"/>
    </row>
    <row r="28" spans="2:12" ht="22.5" customHeight="1" x14ac:dyDescent="0.2">
      <c r="B28" s="5">
        <v>17</v>
      </c>
      <c r="C28" s="53"/>
      <c r="D28" s="53"/>
      <c r="E28" s="53"/>
      <c r="F28" s="53"/>
      <c r="G28" s="53"/>
      <c r="H28" s="1"/>
      <c r="I28" s="26" t="str">
        <f t="shared" si="0"/>
        <v>ＯＫ</v>
      </c>
      <c r="J28" s="1"/>
      <c r="L28" s="1"/>
    </row>
    <row r="29" spans="2:12" ht="22.5" customHeight="1" x14ac:dyDescent="0.2">
      <c r="B29" s="5">
        <v>18</v>
      </c>
      <c r="C29" s="53"/>
      <c r="D29" s="53"/>
      <c r="E29" s="53"/>
      <c r="F29" s="53"/>
      <c r="G29" s="53"/>
      <c r="H29" s="1"/>
      <c r="I29" s="26" t="str">
        <f t="shared" si="0"/>
        <v>ＯＫ</v>
      </c>
      <c r="J29" s="1"/>
      <c r="L29" s="1"/>
    </row>
    <row r="30" spans="2:12" ht="22.5" customHeight="1" x14ac:dyDescent="0.2">
      <c r="B30" s="5">
        <v>19</v>
      </c>
      <c r="C30" s="53"/>
      <c r="D30" s="53"/>
      <c r="E30" s="53"/>
      <c r="F30" s="53"/>
      <c r="G30" s="53"/>
      <c r="H30" s="1"/>
      <c r="I30" s="26" t="str">
        <f t="shared" si="0"/>
        <v>ＯＫ</v>
      </c>
      <c r="J30" s="1"/>
      <c r="L30" s="1"/>
    </row>
    <row r="31" spans="2:12" ht="22.5" customHeight="1" x14ac:dyDescent="0.2">
      <c r="B31" s="5">
        <v>20</v>
      </c>
      <c r="C31" s="53"/>
      <c r="D31" s="53"/>
      <c r="E31" s="53"/>
      <c r="F31" s="53"/>
      <c r="G31" s="53"/>
      <c r="H31" s="1"/>
      <c r="I31" s="26" t="str">
        <f t="shared" si="0"/>
        <v>ＯＫ</v>
      </c>
      <c r="J31" s="1"/>
      <c r="L31" s="1"/>
    </row>
    <row r="32" spans="2:12" ht="22.5" customHeight="1" x14ac:dyDescent="0.2">
      <c r="B32" s="5">
        <v>21</v>
      </c>
      <c r="C32" s="53"/>
      <c r="D32" s="53"/>
      <c r="E32" s="53"/>
      <c r="F32" s="53"/>
      <c r="G32" s="53"/>
      <c r="H32" s="1"/>
      <c r="I32" s="26" t="str">
        <f t="shared" si="0"/>
        <v>ＯＫ</v>
      </c>
      <c r="J32" s="1"/>
      <c r="L32" s="1"/>
    </row>
    <row r="33" spans="2:12" ht="22.5" customHeight="1" x14ac:dyDescent="0.2">
      <c r="B33" s="5">
        <v>22</v>
      </c>
      <c r="C33" s="53"/>
      <c r="D33" s="53"/>
      <c r="E33" s="53"/>
      <c r="F33" s="53"/>
      <c r="G33" s="53"/>
      <c r="H33" s="1"/>
      <c r="I33" s="26" t="str">
        <f t="shared" si="0"/>
        <v>ＯＫ</v>
      </c>
      <c r="J33" s="1"/>
      <c r="L33" s="1"/>
    </row>
    <row r="34" spans="2:12" ht="22.5" customHeight="1" x14ac:dyDescent="0.2">
      <c r="B34" s="5">
        <v>23</v>
      </c>
      <c r="C34" s="53"/>
      <c r="D34" s="53"/>
      <c r="E34" s="53"/>
      <c r="F34" s="53"/>
      <c r="G34" s="53"/>
      <c r="H34" s="1"/>
      <c r="I34" s="26" t="str">
        <f t="shared" si="0"/>
        <v>ＯＫ</v>
      </c>
      <c r="J34" s="1"/>
      <c r="L34" s="1"/>
    </row>
    <row r="35" spans="2:12" ht="22.5" customHeight="1" x14ac:dyDescent="0.2">
      <c r="B35" s="5">
        <v>24</v>
      </c>
      <c r="C35" s="53"/>
      <c r="D35" s="53"/>
      <c r="E35" s="53"/>
      <c r="F35" s="53"/>
      <c r="G35" s="53"/>
      <c r="H35" s="1"/>
      <c r="I35" s="26" t="str">
        <f t="shared" si="0"/>
        <v>ＯＫ</v>
      </c>
      <c r="J35" s="1"/>
      <c r="L35" s="1"/>
    </row>
    <row r="36" spans="2:12" ht="22.5" customHeight="1" x14ac:dyDescent="0.2">
      <c r="B36" s="5">
        <v>25</v>
      </c>
      <c r="C36" s="53"/>
      <c r="D36" s="53"/>
      <c r="E36" s="53"/>
      <c r="F36" s="53"/>
      <c r="G36" s="53"/>
      <c r="H36" s="1"/>
      <c r="I36" s="26" t="str">
        <f t="shared" si="0"/>
        <v>ＯＫ</v>
      </c>
      <c r="J36" s="1"/>
      <c r="L36" s="1"/>
    </row>
  </sheetData>
  <sheetProtection sheet="1" objects="1" scenarios="1"/>
  <mergeCells count="5">
    <mergeCell ref="B4:G4"/>
    <mergeCell ref="B5:G5"/>
    <mergeCell ref="E7:G7"/>
    <mergeCell ref="B7:D7"/>
    <mergeCell ref="B2:C2"/>
  </mergeCells>
  <phoneticPr fontId="5"/>
  <conditionalFormatting sqref="I7">
    <cfRule type="expression" dxfId="3" priority="1">
      <formula>$I$7="←ＮＧ！！"</formula>
    </cfRule>
  </conditionalFormatting>
  <conditionalFormatting sqref="I11:I36">
    <cfRule type="expression" dxfId="2" priority="2">
      <formula>I11="←ＮＧ！！"</formula>
    </cfRule>
  </conditionalFormatting>
  <dataValidations count="2">
    <dataValidation type="list" allowBlank="1" showInputMessage="1" showErrorMessage="1" sqref="C12:C36" xr:uid="{00000000-0002-0000-0500-000000000000}">
      <formula1>"1,2,3,4,5"</formula1>
    </dataValidation>
    <dataValidation type="list" allowBlank="1" showInputMessage="1" showErrorMessage="1" sqref="F12:F36" xr:uid="{00000000-0002-0000-0500-000001000000}">
      <formula1>"Ⅰ,Ⅱ,Ⅲ,Ⅳ"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★【県庁作業用】リスト!J$5:J$49</xm:f>
          </x14:formula1>
          <xm:sqref>G12:G36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2:L36"/>
  <sheetViews>
    <sheetView zoomScaleNormal="100" workbookViewId="0">
      <selection activeCell="J17" sqref="J17"/>
    </sheetView>
  </sheetViews>
  <sheetFormatPr defaultColWidth="9.09765625" defaultRowHeight="12" x14ac:dyDescent="0.2"/>
  <cols>
    <col min="1" max="1" width="9.09765625" style="1"/>
    <col min="2" max="2" width="7.296875" style="1" customWidth="1"/>
    <col min="3" max="3" width="14.296875" style="1" customWidth="1"/>
    <col min="4" max="4" width="24.59765625" style="1" customWidth="1"/>
    <col min="5" max="5" width="20.8984375" style="1" customWidth="1"/>
    <col min="6" max="7" width="20.8984375" style="23" customWidth="1"/>
    <col min="8" max="8" width="5" style="23" customWidth="1"/>
    <col min="9" max="9" width="10.296875" style="23" bestFit="1" customWidth="1"/>
    <col min="10" max="10" width="13.69921875" style="23" customWidth="1"/>
    <col min="11" max="11" width="6.59765625" style="1" customWidth="1"/>
    <col min="12" max="12" width="13" style="20" customWidth="1"/>
    <col min="13" max="13" width="13" style="1" customWidth="1"/>
    <col min="14" max="16384" width="9.09765625" style="1"/>
  </cols>
  <sheetData>
    <row r="2" spans="2:12" x14ac:dyDescent="0.2">
      <c r="B2" s="1" t="s">
        <v>128</v>
      </c>
    </row>
    <row r="4" spans="2:12" ht="14" x14ac:dyDescent="0.2">
      <c r="B4" s="71" t="str">
        <f>'様式１（希望人数総括）'!B5</f>
        <v>令和８年度（２０２６年度）熊本県看護師等修学資金貸与希望者名簿</v>
      </c>
      <c r="C4" s="71"/>
      <c r="D4" s="71"/>
      <c r="E4" s="71"/>
      <c r="F4" s="71"/>
      <c r="G4" s="71"/>
      <c r="H4" s="21"/>
      <c r="I4" s="21"/>
      <c r="J4" s="21"/>
      <c r="K4" s="21"/>
    </row>
    <row r="5" spans="2:12" ht="14" x14ac:dyDescent="0.2">
      <c r="B5" s="72" t="s">
        <v>130</v>
      </c>
      <c r="C5" s="72"/>
      <c r="D5" s="72"/>
      <c r="E5" s="72"/>
      <c r="F5" s="72"/>
      <c r="G5" s="72"/>
      <c r="H5" s="22"/>
      <c r="I5" s="22"/>
      <c r="J5" s="22"/>
      <c r="K5" s="22"/>
    </row>
    <row r="6" spans="2:12" x14ac:dyDescent="0.2">
      <c r="L6" s="16"/>
    </row>
    <row r="7" spans="2:12" ht="27.75" customHeight="1" x14ac:dyDescent="0.2">
      <c r="B7" s="97" t="s">
        <v>193</v>
      </c>
      <c r="C7" s="97"/>
      <c r="D7" s="98"/>
      <c r="E7" s="86" t="str">
        <f>IF('様式１（希望人数総括）'!$D$8="","",'様式１（希望人数総括）'!$D$8)</f>
        <v/>
      </c>
      <c r="F7" s="87"/>
      <c r="G7" s="88"/>
      <c r="H7" s="1"/>
      <c r="I7" s="20"/>
      <c r="J7" s="1"/>
      <c r="L7" s="1"/>
    </row>
    <row r="9" spans="2:12" ht="36" x14ac:dyDescent="0.2">
      <c r="B9" s="3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6</v>
      </c>
      <c r="H9" s="2"/>
      <c r="I9" s="16" t="s">
        <v>154</v>
      </c>
      <c r="J9" s="2"/>
      <c r="L9" s="1"/>
    </row>
    <row r="10" spans="2:12" ht="21.75" customHeight="1" x14ac:dyDescent="0.2">
      <c r="B10" s="10" t="s">
        <v>127</v>
      </c>
      <c r="C10" s="11" t="s">
        <v>125</v>
      </c>
      <c r="D10" s="3" t="s">
        <v>126</v>
      </c>
      <c r="E10" s="3" t="s">
        <v>126</v>
      </c>
      <c r="F10" s="11" t="s">
        <v>125</v>
      </c>
      <c r="G10" s="11" t="s">
        <v>125</v>
      </c>
      <c r="H10" s="2"/>
      <c r="I10" s="16"/>
      <c r="J10" s="2"/>
      <c r="L10" s="1"/>
    </row>
    <row r="11" spans="2:12" ht="22.5" customHeight="1" x14ac:dyDescent="0.2">
      <c r="B11" s="50" t="s">
        <v>7</v>
      </c>
      <c r="C11" s="50">
        <v>3</v>
      </c>
      <c r="D11" s="50" t="s">
        <v>10</v>
      </c>
      <c r="E11" s="50" t="s">
        <v>11</v>
      </c>
      <c r="F11" s="50" t="s">
        <v>231</v>
      </c>
      <c r="G11" s="50" t="s">
        <v>108</v>
      </c>
      <c r="H11" s="2"/>
      <c r="I11" s="16"/>
      <c r="J11" s="2"/>
      <c r="L11" s="1"/>
    </row>
    <row r="12" spans="2:12" ht="22.5" customHeight="1" x14ac:dyDescent="0.2">
      <c r="B12" s="5">
        <v>1</v>
      </c>
      <c r="C12" s="53">
        <v>1</v>
      </c>
      <c r="D12" s="53" t="s">
        <v>200</v>
      </c>
      <c r="E12" s="53"/>
      <c r="F12" s="53" t="s">
        <v>226</v>
      </c>
      <c r="G12" s="53" t="s">
        <v>88</v>
      </c>
      <c r="H12" s="1"/>
      <c r="I12" s="26" t="str">
        <f>IF(OR(COUNTA(C12:D12,F12:G12)=0,COUNTA(C12:D12,F12:G12)=4),"ＯＫ","←ＮＧ！！")</f>
        <v>ＯＫ</v>
      </c>
      <c r="J12" s="1"/>
      <c r="L12" s="1"/>
    </row>
    <row r="13" spans="2:12" ht="22.5" customHeight="1" x14ac:dyDescent="0.2">
      <c r="B13" s="5">
        <v>2</v>
      </c>
      <c r="C13" s="53">
        <v>1</v>
      </c>
      <c r="D13" s="53" t="s">
        <v>201</v>
      </c>
      <c r="E13" s="53" t="s">
        <v>209</v>
      </c>
      <c r="F13" s="53" t="s">
        <v>230</v>
      </c>
      <c r="G13" s="53" t="s">
        <v>108</v>
      </c>
      <c r="H13" s="1"/>
      <c r="I13" s="26" t="str">
        <f t="shared" ref="I13:I36" si="0">IF(OR(COUNTA(C13:D13,F13:G13)=0,COUNTA(C13:D13,F13:G13)=4),"ＯＫ","←ＮＧ！！")</f>
        <v>ＯＫ</v>
      </c>
      <c r="J13" s="1"/>
      <c r="L13" s="1"/>
    </row>
    <row r="14" spans="2:12" ht="22.5" customHeight="1" x14ac:dyDescent="0.2">
      <c r="B14" s="5">
        <v>3</v>
      </c>
      <c r="C14" s="53">
        <v>2</v>
      </c>
      <c r="D14" s="53" t="s">
        <v>202</v>
      </c>
      <c r="E14" s="53"/>
      <c r="F14" s="53" t="s">
        <v>229</v>
      </c>
      <c r="G14" s="53" t="s">
        <v>77</v>
      </c>
      <c r="H14" s="1"/>
      <c r="I14" s="26" t="str">
        <f t="shared" si="0"/>
        <v>ＯＫ</v>
      </c>
      <c r="J14" s="1"/>
      <c r="L14" s="1"/>
    </row>
    <row r="15" spans="2:12" ht="22.5" customHeight="1" x14ac:dyDescent="0.2">
      <c r="B15" s="5">
        <v>4</v>
      </c>
      <c r="C15" s="53"/>
      <c r="D15" s="53"/>
      <c r="E15" s="53"/>
      <c r="F15" s="53"/>
      <c r="G15" s="53"/>
      <c r="H15" s="1"/>
      <c r="I15" s="26" t="str">
        <f t="shared" si="0"/>
        <v>ＯＫ</v>
      </c>
      <c r="J15" s="1"/>
      <c r="L15" s="1"/>
    </row>
    <row r="16" spans="2:12" ht="22.5" customHeight="1" x14ac:dyDescent="0.2">
      <c r="B16" s="5">
        <v>5</v>
      </c>
      <c r="C16" s="53"/>
      <c r="D16" s="53"/>
      <c r="E16" s="53"/>
      <c r="F16" s="53"/>
      <c r="G16" s="53"/>
      <c r="H16" s="1"/>
      <c r="I16" s="26" t="str">
        <f t="shared" si="0"/>
        <v>ＯＫ</v>
      </c>
      <c r="J16" s="1"/>
      <c r="L16" s="1"/>
    </row>
    <row r="17" spans="2:12" ht="22.5" customHeight="1" x14ac:dyDescent="0.2">
      <c r="B17" s="5">
        <v>6</v>
      </c>
      <c r="C17" s="53"/>
      <c r="D17" s="53"/>
      <c r="E17" s="53"/>
      <c r="F17" s="53"/>
      <c r="G17" s="53"/>
      <c r="H17" s="1"/>
      <c r="I17" s="26" t="str">
        <f t="shared" si="0"/>
        <v>ＯＫ</v>
      </c>
      <c r="J17" s="1"/>
      <c r="L17" s="1"/>
    </row>
    <row r="18" spans="2:12" ht="22.5" customHeight="1" x14ac:dyDescent="0.2">
      <c r="B18" s="5">
        <v>7</v>
      </c>
      <c r="C18" s="53"/>
      <c r="D18" s="53"/>
      <c r="E18" s="53"/>
      <c r="F18" s="53"/>
      <c r="G18" s="53"/>
      <c r="H18" s="1"/>
      <c r="I18" s="26" t="str">
        <f t="shared" si="0"/>
        <v>ＯＫ</v>
      </c>
      <c r="J18" s="1"/>
      <c r="L18" s="1"/>
    </row>
    <row r="19" spans="2:12" ht="22.5" customHeight="1" x14ac:dyDescent="0.2">
      <c r="B19" s="5">
        <v>8</v>
      </c>
      <c r="C19" s="53"/>
      <c r="D19" s="53"/>
      <c r="E19" s="53"/>
      <c r="F19" s="53"/>
      <c r="G19" s="53"/>
      <c r="H19" s="1"/>
      <c r="I19" s="26" t="str">
        <f t="shared" si="0"/>
        <v>ＯＫ</v>
      </c>
      <c r="J19" s="1"/>
      <c r="L19" s="1"/>
    </row>
    <row r="20" spans="2:12" ht="22.5" customHeight="1" x14ac:dyDescent="0.2">
      <c r="B20" s="5">
        <v>9</v>
      </c>
      <c r="C20" s="53"/>
      <c r="D20" s="53"/>
      <c r="E20" s="53"/>
      <c r="F20" s="53"/>
      <c r="G20" s="53"/>
      <c r="H20" s="1"/>
      <c r="I20" s="26" t="str">
        <f t="shared" si="0"/>
        <v>ＯＫ</v>
      </c>
      <c r="J20" s="1"/>
      <c r="L20" s="1"/>
    </row>
    <row r="21" spans="2:12" ht="22.5" customHeight="1" x14ac:dyDescent="0.2">
      <c r="B21" s="5">
        <v>10</v>
      </c>
      <c r="C21" s="53"/>
      <c r="D21" s="53"/>
      <c r="E21" s="53"/>
      <c r="F21" s="53"/>
      <c r="G21" s="53"/>
      <c r="H21" s="1"/>
      <c r="I21" s="26" t="str">
        <f t="shared" si="0"/>
        <v>ＯＫ</v>
      </c>
      <c r="J21" s="1"/>
      <c r="L21" s="1"/>
    </row>
    <row r="22" spans="2:12" ht="22.5" customHeight="1" x14ac:dyDescent="0.2">
      <c r="B22" s="5">
        <v>11</v>
      </c>
      <c r="C22" s="53"/>
      <c r="D22" s="53"/>
      <c r="E22" s="53"/>
      <c r="F22" s="53"/>
      <c r="G22" s="53"/>
      <c r="H22" s="1"/>
      <c r="I22" s="26" t="str">
        <f t="shared" si="0"/>
        <v>ＯＫ</v>
      </c>
      <c r="J22" s="1"/>
      <c r="L22" s="1"/>
    </row>
    <row r="23" spans="2:12" ht="22.5" customHeight="1" x14ac:dyDescent="0.2">
      <c r="B23" s="5">
        <v>12</v>
      </c>
      <c r="C23" s="53"/>
      <c r="D23" s="53"/>
      <c r="E23" s="53"/>
      <c r="F23" s="53"/>
      <c r="G23" s="53"/>
      <c r="H23" s="1"/>
      <c r="I23" s="26" t="str">
        <f t="shared" si="0"/>
        <v>ＯＫ</v>
      </c>
      <c r="J23" s="1"/>
      <c r="L23" s="1"/>
    </row>
    <row r="24" spans="2:12" ht="22.5" customHeight="1" x14ac:dyDescent="0.2">
      <c r="B24" s="5">
        <v>13</v>
      </c>
      <c r="C24" s="53"/>
      <c r="D24" s="53"/>
      <c r="E24" s="53"/>
      <c r="F24" s="53"/>
      <c r="G24" s="53"/>
      <c r="H24" s="1"/>
      <c r="I24" s="26" t="str">
        <f t="shared" si="0"/>
        <v>ＯＫ</v>
      </c>
      <c r="J24" s="1"/>
      <c r="L24" s="1"/>
    </row>
    <row r="25" spans="2:12" ht="22.5" customHeight="1" x14ac:dyDescent="0.2">
      <c r="B25" s="5">
        <v>14</v>
      </c>
      <c r="C25" s="53"/>
      <c r="D25" s="53"/>
      <c r="E25" s="53"/>
      <c r="F25" s="53"/>
      <c r="G25" s="53"/>
      <c r="H25" s="1"/>
      <c r="I25" s="26" t="str">
        <f t="shared" si="0"/>
        <v>ＯＫ</v>
      </c>
      <c r="J25" s="1"/>
      <c r="L25" s="1"/>
    </row>
    <row r="26" spans="2:12" ht="22.5" customHeight="1" x14ac:dyDescent="0.2">
      <c r="B26" s="5">
        <v>15</v>
      </c>
      <c r="C26" s="53"/>
      <c r="D26" s="53"/>
      <c r="E26" s="53"/>
      <c r="F26" s="53"/>
      <c r="G26" s="53"/>
      <c r="H26" s="1"/>
      <c r="I26" s="26" t="str">
        <f t="shared" si="0"/>
        <v>ＯＫ</v>
      </c>
      <c r="J26" s="1"/>
      <c r="L26" s="1"/>
    </row>
    <row r="27" spans="2:12" ht="22.5" customHeight="1" x14ac:dyDescent="0.2">
      <c r="B27" s="5">
        <v>16</v>
      </c>
      <c r="C27" s="53"/>
      <c r="D27" s="53"/>
      <c r="E27" s="53"/>
      <c r="F27" s="53"/>
      <c r="G27" s="53"/>
      <c r="H27" s="1"/>
      <c r="I27" s="26" t="str">
        <f t="shared" si="0"/>
        <v>ＯＫ</v>
      </c>
      <c r="J27" s="1"/>
      <c r="L27" s="1"/>
    </row>
    <row r="28" spans="2:12" ht="22.5" customHeight="1" x14ac:dyDescent="0.2">
      <c r="B28" s="5">
        <v>17</v>
      </c>
      <c r="C28" s="53"/>
      <c r="D28" s="53"/>
      <c r="E28" s="53"/>
      <c r="F28" s="53"/>
      <c r="G28" s="53"/>
      <c r="H28" s="1"/>
      <c r="I28" s="26" t="str">
        <f t="shared" si="0"/>
        <v>ＯＫ</v>
      </c>
      <c r="J28" s="1"/>
      <c r="L28" s="1"/>
    </row>
    <row r="29" spans="2:12" ht="22.5" customHeight="1" x14ac:dyDescent="0.2">
      <c r="B29" s="5">
        <v>18</v>
      </c>
      <c r="C29" s="53"/>
      <c r="D29" s="53"/>
      <c r="E29" s="53"/>
      <c r="F29" s="53"/>
      <c r="G29" s="53"/>
      <c r="H29" s="1"/>
      <c r="I29" s="26" t="str">
        <f t="shared" si="0"/>
        <v>ＯＫ</v>
      </c>
      <c r="J29" s="1"/>
      <c r="L29" s="1"/>
    </row>
    <row r="30" spans="2:12" ht="22.5" customHeight="1" x14ac:dyDescent="0.2">
      <c r="B30" s="5">
        <v>19</v>
      </c>
      <c r="C30" s="53"/>
      <c r="D30" s="53"/>
      <c r="E30" s="53"/>
      <c r="F30" s="53"/>
      <c r="G30" s="53"/>
      <c r="H30" s="1"/>
      <c r="I30" s="26" t="str">
        <f t="shared" si="0"/>
        <v>ＯＫ</v>
      </c>
      <c r="J30" s="1"/>
      <c r="L30" s="1"/>
    </row>
    <row r="31" spans="2:12" ht="22.5" customHeight="1" x14ac:dyDescent="0.2">
      <c r="B31" s="5">
        <v>20</v>
      </c>
      <c r="C31" s="53"/>
      <c r="D31" s="53"/>
      <c r="E31" s="53"/>
      <c r="F31" s="53"/>
      <c r="G31" s="53"/>
      <c r="H31" s="1"/>
      <c r="I31" s="26" t="str">
        <f t="shared" si="0"/>
        <v>ＯＫ</v>
      </c>
      <c r="J31" s="1"/>
      <c r="L31" s="1"/>
    </row>
    <row r="32" spans="2:12" ht="22.5" customHeight="1" x14ac:dyDescent="0.2">
      <c r="B32" s="5">
        <v>21</v>
      </c>
      <c r="C32" s="53"/>
      <c r="D32" s="53"/>
      <c r="E32" s="53"/>
      <c r="F32" s="53"/>
      <c r="G32" s="53"/>
      <c r="H32" s="1"/>
      <c r="I32" s="26" t="str">
        <f t="shared" si="0"/>
        <v>ＯＫ</v>
      </c>
      <c r="J32" s="1"/>
      <c r="L32" s="1"/>
    </row>
    <row r="33" spans="2:12" ht="22.5" customHeight="1" x14ac:dyDescent="0.2">
      <c r="B33" s="5">
        <v>22</v>
      </c>
      <c r="C33" s="53"/>
      <c r="D33" s="53"/>
      <c r="E33" s="53"/>
      <c r="F33" s="53"/>
      <c r="G33" s="53"/>
      <c r="H33" s="1"/>
      <c r="I33" s="26" t="str">
        <f t="shared" si="0"/>
        <v>ＯＫ</v>
      </c>
      <c r="J33" s="1"/>
      <c r="L33" s="1"/>
    </row>
    <row r="34" spans="2:12" ht="22.5" customHeight="1" x14ac:dyDescent="0.2">
      <c r="B34" s="5">
        <v>23</v>
      </c>
      <c r="C34" s="53"/>
      <c r="D34" s="53"/>
      <c r="E34" s="53"/>
      <c r="F34" s="53"/>
      <c r="G34" s="53"/>
      <c r="H34" s="1"/>
      <c r="I34" s="26" t="str">
        <f t="shared" si="0"/>
        <v>ＯＫ</v>
      </c>
      <c r="J34" s="1"/>
      <c r="L34" s="1"/>
    </row>
    <row r="35" spans="2:12" ht="22.5" customHeight="1" x14ac:dyDescent="0.2">
      <c r="B35" s="5">
        <v>24</v>
      </c>
      <c r="C35" s="53"/>
      <c r="D35" s="53"/>
      <c r="E35" s="53"/>
      <c r="F35" s="53"/>
      <c r="G35" s="53"/>
      <c r="H35" s="1"/>
      <c r="I35" s="26" t="str">
        <f t="shared" si="0"/>
        <v>ＯＫ</v>
      </c>
      <c r="J35" s="1"/>
      <c r="L35" s="1"/>
    </row>
    <row r="36" spans="2:12" ht="22.5" customHeight="1" x14ac:dyDescent="0.2">
      <c r="B36" s="5">
        <v>25</v>
      </c>
      <c r="C36" s="53"/>
      <c r="D36" s="53"/>
      <c r="E36" s="53"/>
      <c r="F36" s="53"/>
      <c r="G36" s="53"/>
      <c r="H36" s="1"/>
      <c r="I36" s="26" t="str">
        <f t="shared" si="0"/>
        <v>ＯＫ</v>
      </c>
      <c r="J36" s="1"/>
      <c r="L36" s="1"/>
    </row>
  </sheetData>
  <sheetProtection sheet="1" objects="1" scenarios="1"/>
  <mergeCells count="4">
    <mergeCell ref="B4:G4"/>
    <mergeCell ref="B5:G5"/>
    <mergeCell ref="B7:D7"/>
    <mergeCell ref="E7:G7"/>
  </mergeCells>
  <phoneticPr fontId="5"/>
  <conditionalFormatting sqref="I7">
    <cfRule type="expression" dxfId="1" priority="1">
      <formula>$I$7="←ＮＧ！！"</formula>
    </cfRule>
  </conditionalFormatting>
  <conditionalFormatting sqref="I11:I36">
    <cfRule type="expression" dxfId="0" priority="2">
      <formula>I11="←ＮＧ！！"</formula>
    </cfRule>
  </conditionalFormatting>
  <dataValidations count="2">
    <dataValidation type="list" allowBlank="1" showInputMessage="1" showErrorMessage="1" sqref="C12:C36" xr:uid="{00000000-0002-0000-0600-000000000000}">
      <formula1>"1,2,3,4,5"</formula1>
    </dataValidation>
    <dataValidation type="list" allowBlank="1" showInputMessage="1" showErrorMessage="1" sqref="F12:F36" xr:uid="{00000000-0002-0000-0600-000001000000}">
      <formula1>"Ⅰ,Ⅱ,Ⅲ,Ⅳ"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★【県庁作業用】リスト!J$5:J$49</xm:f>
          </x14:formula1>
          <xm:sqref>G12:G36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★【県庁作業用】希望者まとめ</vt:lpstr>
      <vt:lpstr>★【県庁作業用】リスト</vt:lpstr>
      <vt:lpstr>様式１（希望人数総括）</vt:lpstr>
      <vt:lpstr>様式２（継続希望；名簿）</vt:lpstr>
      <vt:lpstr>様式２の記入例</vt:lpstr>
      <vt:lpstr>様式３（新規希望；名簿）</vt:lpstr>
      <vt:lpstr>様式３の記入例</vt:lpstr>
      <vt:lpstr>'様式１（希望人数総括）'!Print_Area</vt:lpstr>
      <vt:lpstr>'様式２（継続希望；名簿）'!Print_Area</vt:lpstr>
      <vt:lpstr>様式２の記入例!Print_Area</vt:lpstr>
      <vt:lpstr>'様式３（新規希望；名簿）'!Print_Area</vt:lpstr>
      <vt:lpstr>様式３の記入例!Print_Area</vt:lpstr>
      <vt:lpstr>'様式２（継続希望；名簿）'!Print_Titles</vt:lpstr>
      <vt:lpstr>様式２の記入例!Print_Titles</vt:lpstr>
      <vt:lpstr>'様式３（新規希望；名簿）'!Print_Titles</vt:lpstr>
      <vt:lpstr>様式３の記入例!Print_Titles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9100459</dc:creator>
  <cp:lastModifiedBy>1200328</cp:lastModifiedBy>
  <cp:lastPrinted>2025-04-08T00:52:01Z</cp:lastPrinted>
  <dcterms:created xsi:type="dcterms:W3CDTF">2023-01-04T22:31:22Z</dcterms:created>
  <dcterms:modified xsi:type="dcterms:W3CDTF">2026-04-14T02:10:44Z</dcterms:modified>
</cp:coreProperties>
</file>