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43 球磨村●\14 簡水（非適）\"/>
    </mc:Choice>
  </mc:AlternateContent>
  <xr:revisionPtr revIDLastSave="0" documentId="13_ncr:1_{2FACEE82-C66C-4202-A521-E4D6071B53FF}" xr6:coauthVersionLast="47" xr6:coauthVersionMax="47" xr10:uidLastSave="{00000000-0000-0000-0000-000000000000}"/>
  <workbookProtection workbookAlgorithmName="SHA-512" workbookHashValue="iKt6kOzi9arlUwpJTV2EZiKokl3bOrUOUSG/HkcfON5wFN6Na6xps2oGUO8beMrYSNJhzmx4bRI9VUpONg11/g==" workbookSaltValue="im7n+1FSJZ3PO8O2cl1qmQ==" workbookSpinCount="100000" lockStructure="1"/>
  <bookViews>
    <workbookView xWindow="-120" yWindow="-120" windowWidth="29040" windowHeight="157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<sst xmlns="http://schemas.openxmlformats.org/spreadsheetml/2006/main" count="233" uniqueCount="117">
  <si>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</si>
  <si>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</si>
  <si>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</si>
  <si>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</si>
  <si>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</si>
  <si>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</si>
  <si>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</si>
  <si>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</si>
  <si>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</si>
  <si>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</si>
  <si>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</si>
  <si>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</si>
  <si>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</si>
  <si>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</si>
  <si>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</si>
  <si>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</si>
  <si>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</si>
  <si>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</si>
  <si>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</si>
  <si>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</si>
  <si>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</si>
  <si>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</si>
  <si>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</si>
  <si>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</si>
  <si>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</si>
  <si>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</si>
  <si>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</si>
  <si>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</si>
  <si>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</si>
  <si>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</si>
  <si>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</si>
  <si>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</si>
  <si>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</si>
  <si>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</si>
  <si>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</si>
  <si>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</si>
  <si>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</si>
  <si>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</si>
  <si>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</si>
  <si>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</si>
  <si>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</si>
  <si>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</si>
  <si>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</si>
  <si>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</si>
  <si>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</si>
  <si>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</si>
  <si>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</si>
  <si>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</si>
  <si>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</si>
  <si>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</si>
  <si>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</si>
  <si>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</si>
  <si>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</si>
  <si>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</si>
  <si>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</si>
  <si>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</si>
  <si>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</si>
  <si>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</si>
  <si>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</si>
  <si>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</si>
  <si>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</si>
  <si>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</si>
  <si>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</si>
  <si>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</si>
  <si>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</si>
  <si>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</si>
  <si>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</si>
  <si>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</si>
  <si>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</si>
  <si>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</si>
  <si>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</si>
  <si>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</si>
  <si>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</si>
  <si>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</si>
  <si>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</si>
  <si>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</si>
  <si>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</si>
  <si>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</si>
  <si>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</si>
  <si>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</si>
  <si>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</si>
  <si>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</si>
  <si>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</si>
  <si>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</si>
  <si>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</si>
  <si>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</si>
  <si>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</si>
  <si>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</si>
  <si>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</si>
  <si>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</si>
  <si>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</si>
  <si>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</si>
  <si>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</si>
  <si>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</si>
  <si>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</si>
  <si>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</si>
  <si>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球磨村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</si>
  <si>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</si>
  <si>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</si>
  <si>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</si>
  <si>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</si>
  <si>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</si>
  <si>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</si>
  <si>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</si>
  <si>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</si>
  <si>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</si>
  <si>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</si>
  <si>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</si>
  <si>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</si>
  <si>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</si>
  <si>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</si>
  <si>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</si>
  <si>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</si>
  <si>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</si>
  <si>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本村水道事業は、創設後約30年が経過しており、今日においては漏水事故が多数発生している。
そのため、渡配水区配水管の耐震化計画を策定し、15年計画で配水管の更新を実施していくこととしている。</t>
    <phoneticPr fontId="4"/>
  </si>
  <si>
    <t>本村の水道事業においては、今後、給水区域の拡大や給水人口の増加を見込めない状況にある。
「①収益低収支比率」は、130％を超えており、一見健全そうに見えるが、実情としては他会計繰入金に依存している状況であることから上昇していると考えられる。
「④企業債残高対給水収益比率」は、災害復旧工事や耐震化工事に伴い、増加しいる。
「⑧有収率」は、漏水修繕工事を適宜実施してきているところだが、依然として低い水準であることから、引き続き漏水の改善並びに耐震管への更新を計画的に進めていく。</t>
    <rPh sb="0" eb="2">
      <t>ホンソン</t>
    </rPh>
    <rPh sb="3" eb="7">
      <t>スイドウジギョウ</t>
    </rPh>
    <rPh sb="13" eb="15">
      <t>コンゴ</t>
    </rPh>
    <rPh sb="16" eb="18">
      <t>キュウスイ</t>
    </rPh>
    <rPh sb="18" eb="20">
      <t>クイキ</t>
    </rPh>
    <rPh sb="21" eb="23">
      <t>カクダイ</t>
    </rPh>
    <rPh sb="24" eb="26">
      <t>キュウスイ</t>
    </rPh>
    <rPh sb="26" eb="28">
      <t>ジンコウ</t>
    </rPh>
    <rPh sb="29" eb="31">
      <t>ゾウカ</t>
    </rPh>
    <rPh sb="32" eb="34">
      <t>ミコ</t>
    </rPh>
    <rPh sb="37" eb="39">
      <t>ジョウキョウ</t>
    </rPh>
    <rPh sb="46" eb="48">
      <t>シュウエキ</t>
    </rPh>
    <rPh sb="48" eb="49">
      <t>テイ</t>
    </rPh>
    <rPh sb="49" eb="51">
      <t>シュウシ</t>
    </rPh>
    <rPh sb="51" eb="53">
      <t>ヒリツ</t>
    </rPh>
    <rPh sb="61" eb="62">
      <t>コ</t>
    </rPh>
    <rPh sb="67" eb="69">
      <t>イッケン</t>
    </rPh>
    <rPh sb="69" eb="71">
      <t>ケンゼン</t>
    </rPh>
    <rPh sb="74" eb="75">
      <t>ミ</t>
    </rPh>
    <rPh sb="79" eb="81">
      <t>ジツジョウ</t>
    </rPh>
    <rPh sb="85" eb="90">
      <t>タカイケイクリイレ</t>
    </rPh>
    <rPh sb="123" eb="125">
      <t>キギョウ</t>
    </rPh>
    <rPh sb="125" eb="126">
      <t>サイ</t>
    </rPh>
    <rPh sb="126" eb="128">
      <t>ザンダカ</t>
    </rPh>
    <rPh sb="128" eb="129">
      <t>タイ</t>
    </rPh>
    <rPh sb="129" eb="131">
      <t>キュウスイ</t>
    </rPh>
    <rPh sb="131" eb="133">
      <t>シュウエキ</t>
    </rPh>
    <rPh sb="133" eb="135">
      <t>ヒリツ</t>
    </rPh>
    <rPh sb="138" eb="140">
      <t>サイガイ</t>
    </rPh>
    <rPh sb="140" eb="142">
      <t>フッキュウ</t>
    </rPh>
    <rPh sb="142" eb="144">
      <t>コウジ</t>
    </rPh>
    <rPh sb="145" eb="148">
      <t>タイシンカ</t>
    </rPh>
    <rPh sb="148" eb="150">
      <t>コウジ</t>
    </rPh>
    <rPh sb="151" eb="152">
      <t>トモナ</t>
    </rPh>
    <rPh sb="154" eb="156">
      <t>ゾウカ</t>
    </rPh>
    <rPh sb="163" eb="166">
      <t>ユウシュウリツ</t>
    </rPh>
    <rPh sb="169" eb="175">
      <t>ロウスイシュウゼンコウジ</t>
    </rPh>
    <rPh sb="176" eb="178">
      <t>テキギ</t>
    </rPh>
    <rPh sb="178" eb="180">
      <t>ジッシ</t>
    </rPh>
    <rPh sb="192" eb="194">
      <t>イゼン</t>
    </rPh>
    <rPh sb="197" eb="198">
      <t>ヒク</t>
    </rPh>
    <rPh sb="199" eb="201">
      <t>スイジュン</t>
    </rPh>
    <rPh sb="209" eb="210">
      <t>ヒ</t>
    </rPh>
    <rPh sb="211" eb="212">
      <t>ツヅ</t>
    </rPh>
    <rPh sb="213" eb="215">
      <t>ロウスイ</t>
    </rPh>
    <rPh sb="216" eb="218">
      <t>カイゼン</t>
    </rPh>
    <rPh sb="218" eb="219">
      <t>ナラ</t>
    </rPh>
    <rPh sb="221" eb="223">
      <t>タイシン</t>
    </rPh>
    <rPh sb="223" eb="224">
      <t>カン</t>
    </rPh>
    <rPh sb="226" eb="228">
      <t>コウシン</t>
    </rPh>
    <rPh sb="229" eb="232">
      <t>ケイカクテキ</t>
    </rPh>
    <rPh sb="233" eb="234">
      <t>スス</t>
    </rPh>
    <phoneticPr fontId="4"/>
  </si>
  <si>
    <t>令和２年７月豪雨災による水道管の災害復旧工事は令和７年度で完了見込みとなった。
また、渡配水区においては15年の計画で耐震管への布設替えを実施していくこととしており、今後、漏水事故の減少や長寿命化による維持管理コストの削減とともに、有収率の向上も期待される。
また、広域化の推進並びに料金収入の確保等を視野に入れつつ、令和８年度より公営企業会計へ移行することから、水道事業の持続的な経営及び、計画的かつ効率的な経営の推進を図っていく。</t>
    <rPh sb="12" eb="15">
      <t>スイドウカン</t>
    </rPh>
    <rPh sb="23" eb="25">
      <t>レイワ</t>
    </rPh>
    <rPh sb="26" eb="28">
      <t>ネンド</t>
    </rPh>
    <rPh sb="29" eb="31">
      <t>カンリョウ</t>
    </rPh>
    <rPh sb="31" eb="33">
      <t>ミコ</t>
    </rPh>
    <rPh sb="43" eb="44">
      <t>ワタリ</t>
    </rPh>
    <rPh sb="44" eb="46">
      <t>ハイスイ</t>
    </rPh>
    <rPh sb="46" eb="47">
      <t>ク</t>
    </rPh>
    <rPh sb="54" eb="55">
      <t>ネン</t>
    </rPh>
    <rPh sb="56" eb="58">
      <t>ケイカク</t>
    </rPh>
    <rPh sb="59" eb="61">
      <t>タイシン</t>
    </rPh>
    <rPh sb="61" eb="62">
      <t>カン</t>
    </rPh>
    <rPh sb="64" eb="67">
      <t>フセツガ</t>
    </rPh>
    <rPh sb="69" eb="71">
      <t>ジッシ</t>
    </rPh>
    <rPh sb="83" eb="85">
      <t>コンゴ</t>
    </rPh>
    <rPh sb="86" eb="88">
      <t>ロウスイ</t>
    </rPh>
    <rPh sb="88" eb="90">
      <t>ジコ</t>
    </rPh>
    <rPh sb="91" eb="93">
      <t>ゲンショウ</t>
    </rPh>
    <rPh sb="94" eb="98">
      <t>チョウジュミョウカ</t>
    </rPh>
    <rPh sb="101" eb="103">
      <t>イジ</t>
    </rPh>
    <rPh sb="103" eb="105">
      <t>カンリ</t>
    </rPh>
    <rPh sb="109" eb="111">
      <t>サクゲン</t>
    </rPh>
    <rPh sb="116" eb="119">
      <t>ユウシュウリツ</t>
    </rPh>
    <rPh sb="120" eb="122">
      <t>コウジョウ</t>
    </rPh>
    <rPh sb="123" eb="125">
      <t>キタイ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</si>
</sst>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formatCode="#,##0.00;&quot;△&quot;#,##0.00;&quot;-&quot;">
                  <c:v>0.6</c:v>
                </c:pt>
                <c:pt idx="3">
                  <c:v>0</c:v>
                </c:pt>
                <c:pt idx="4">
                  <c:v>0</c:v>
                </c:pt>
              </c:numCache>
            </c:numRef>
          </c:val>
          <c:extLst>
            <c:ext xmlns:c16="http://schemas.microsoft.com/office/drawing/2014/chart" uri="{C3380CC4-5D6E-409C-BE32-E72D297353CC}">
              <c16:uniqueId val="{00000000-7FEF-48DD-BDE2-42D904A7BBA2}"/>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0.4</c:v>
                </c:pt>
                <c:pt idx="2">
                  <c:v>0.59</c:v>
                </c:pt>
                <c:pt idx="3">
                  <c:v>0.5</c:v>
                </c:pt>
                <c:pt idx="4">
                  <c:v>0.04</c:v>
                </c:pt>
              </c:numCache>
            </c:numRef>
          </c:val>
          <c:smooth val="0"/>
          <c:extLst>
            <c:ext xmlns:c16="http://schemas.microsoft.com/office/drawing/2014/chart" uri="{C3380CC4-5D6E-409C-BE32-E72D297353CC}">
              <c16:uniqueId val="{00000001-7FEF-48DD-BDE2-42D904A7BBA2}"/>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56.07</c:v>
                </c:pt>
                <c:pt idx="1">
                  <c:v>55.06</c:v>
                </c:pt>
                <c:pt idx="2">
                  <c:v>56.52</c:v>
                </c:pt>
                <c:pt idx="3">
                  <c:v>62.35</c:v>
                </c:pt>
                <c:pt idx="4">
                  <c:v>58.39</c:v>
                </c:pt>
              </c:numCache>
            </c:numRef>
          </c:val>
          <c:extLst>
            <c:ext xmlns:c16="http://schemas.microsoft.com/office/drawing/2014/chart" uri="{C3380CC4-5D6E-409C-BE32-E72D297353CC}">
              <c16:uniqueId val="{00000000-C590-48CD-A248-E525D13DF934}"/>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51.46</c:v>
                </c:pt>
                <c:pt idx="2">
                  <c:v>51.84</c:v>
                </c:pt>
                <c:pt idx="3">
                  <c:v>52.34</c:v>
                </c:pt>
                <c:pt idx="4">
                  <c:v>44.87</c:v>
                </c:pt>
              </c:numCache>
            </c:numRef>
          </c:val>
          <c:smooth val="0"/>
          <c:extLst>
            <c:ext xmlns:c16="http://schemas.microsoft.com/office/drawing/2014/chart" uri="{C3380CC4-5D6E-409C-BE32-E72D297353CC}">
              <c16:uniqueId val="{00000001-C590-48CD-A248-E525D13DF934}"/>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46.89</c:v>
                </c:pt>
                <c:pt idx="1">
                  <c:v>64.89</c:v>
                </c:pt>
                <c:pt idx="2">
                  <c:v>59.7</c:v>
                </c:pt>
                <c:pt idx="3">
                  <c:v>54.14</c:v>
                </c:pt>
                <c:pt idx="4">
                  <c:v>58.51</c:v>
                </c:pt>
              </c:numCache>
            </c:numRef>
          </c:val>
          <c:extLst>
            <c:ext xmlns:c16="http://schemas.microsoft.com/office/drawing/2014/chart" uri="{C3380CC4-5D6E-409C-BE32-E72D297353CC}">
              <c16:uniqueId val="{00000000-A95B-4A84-84E4-C3F9A7C2C7F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71.27</c:v>
                </c:pt>
                <c:pt idx="1">
                  <c:v>68.58</c:v>
                </c:pt>
                <c:pt idx="2">
                  <c:v>67.94</c:v>
                </c:pt>
                <c:pt idx="3">
                  <c:v>66.900000000000006</c:v>
                </c:pt>
                <c:pt idx="4">
                  <c:v>63.63</c:v>
                </c:pt>
              </c:numCache>
            </c:numRef>
          </c:val>
          <c:smooth val="0"/>
          <c:extLst>
            <c:ext xmlns:c16="http://schemas.microsoft.com/office/drawing/2014/chart" uri="{C3380CC4-5D6E-409C-BE32-E72D297353CC}">
              <c16:uniqueId val="{00000001-A95B-4A84-84E4-C3F9A7C2C7F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88.21</c:v>
                </c:pt>
                <c:pt idx="1">
                  <c:v>81.349999999999994</c:v>
                </c:pt>
                <c:pt idx="2">
                  <c:v>108.29</c:v>
                </c:pt>
                <c:pt idx="3">
                  <c:v>87.69</c:v>
                </c:pt>
                <c:pt idx="4">
                  <c:v>134.93</c:v>
                </c:pt>
              </c:numCache>
            </c:numRef>
          </c:val>
          <c:extLst>
            <c:ext xmlns:c16="http://schemas.microsoft.com/office/drawing/2014/chart" uri="{C3380CC4-5D6E-409C-BE32-E72D297353CC}">
              <c16:uniqueId val="{00000000-491C-45D2-B2DB-1CB6AB714178}"/>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73.22</c:v>
                </c:pt>
                <c:pt idx="1">
                  <c:v>69.05</c:v>
                </c:pt>
                <c:pt idx="2">
                  <c:v>67.02</c:v>
                </c:pt>
                <c:pt idx="3">
                  <c:v>71.319999999999993</c:v>
                </c:pt>
                <c:pt idx="4">
                  <c:v>82.68</c:v>
                </c:pt>
              </c:numCache>
            </c:numRef>
          </c:val>
          <c:smooth val="0"/>
          <c:extLst>
            <c:ext xmlns:c16="http://schemas.microsoft.com/office/drawing/2014/chart" uri="{C3380CC4-5D6E-409C-BE32-E72D297353CC}">
              <c16:uniqueId val="{00000001-491C-45D2-B2DB-1CB6AB714178}"/>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0E-4176-AECC-9A169B75A883}"/>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0E-4176-AECC-9A169B75A883}"/>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C4-4749-A142-0389370C2BF1}"/>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C4-4749-A142-0389370C2BF1}"/>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B1-44FB-BE44-0D1056F4B0F8}"/>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B1-44FB-BE44-0D1056F4B0F8}"/>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2C-4617-8F52-0052AEFA6D92}"/>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2C-4617-8F52-0052AEFA6D92}"/>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728.09</c:v>
                </c:pt>
                <c:pt idx="1">
                  <c:v>502.04</c:v>
                </c:pt>
                <c:pt idx="2">
                  <c:v>437</c:v>
                </c:pt>
                <c:pt idx="3">
                  <c:v>374.67</c:v>
                </c:pt>
                <c:pt idx="4">
                  <c:v>512.95000000000005</c:v>
                </c:pt>
              </c:numCache>
            </c:numRef>
          </c:val>
          <c:extLst>
            <c:ext xmlns:c16="http://schemas.microsoft.com/office/drawing/2014/chart" uri="{C3380CC4-5D6E-409C-BE32-E72D297353CC}">
              <c16:uniqueId val="{00000000-D007-4D34-9963-761C8E497B91}"/>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1128.72</c:v>
                </c:pt>
                <c:pt idx="1">
                  <c:v>1125.25</c:v>
                </c:pt>
                <c:pt idx="2">
                  <c:v>1157.05</c:v>
                </c:pt>
                <c:pt idx="3">
                  <c:v>1228.8</c:v>
                </c:pt>
                <c:pt idx="4">
                  <c:v>585.82000000000005</c:v>
                </c:pt>
              </c:numCache>
            </c:numRef>
          </c:val>
          <c:smooth val="0"/>
          <c:extLst>
            <c:ext xmlns:c16="http://schemas.microsoft.com/office/drawing/2014/chart" uri="{C3380CC4-5D6E-409C-BE32-E72D297353CC}">
              <c16:uniqueId val="{00000001-D007-4D34-9963-761C8E497B91}"/>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9.9499999999999993</c:v>
                </c:pt>
                <c:pt idx="1">
                  <c:v>37.25</c:v>
                </c:pt>
                <c:pt idx="2">
                  <c:v>29.99</c:v>
                </c:pt>
                <c:pt idx="3">
                  <c:v>35.26</c:v>
                </c:pt>
                <c:pt idx="4">
                  <c:v>38.25</c:v>
                </c:pt>
              </c:numCache>
            </c:numRef>
          </c:val>
          <c:extLst>
            <c:ext xmlns:c16="http://schemas.microsoft.com/office/drawing/2014/chart" uri="{C3380CC4-5D6E-409C-BE32-E72D297353CC}">
              <c16:uniqueId val="{00000000-035D-4C4A-85C5-89F348A71F1F}"/>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41.84</c:v>
                </c:pt>
                <c:pt idx="1">
                  <c:v>41.44</c:v>
                </c:pt>
                <c:pt idx="2">
                  <c:v>37.65</c:v>
                </c:pt>
                <c:pt idx="3">
                  <c:v>37.31</c:v>
                </c:pt>
                <c:pt idx="4">
                  <c:v>50.3</c:v>
                </c:pt>
              </c:numCache>
            </c:numRef>
          </c:val>
          <c:smooth val="0"/>
          <c:extLst>
            <c:ext xmlns:c16="http://schemas.microsoft.com/office/drawing/2014/chart" uri="{C3380CC4-5D6E-409C-BE32-E72D297353CC}">
              <c16:uniqueId val="{00000001-035D-4C4A-85C5-89F348A71F1F}"/>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1647.11</c:v>
                </c:pt>
                <c:pt idx="1">
                  <c:v>447.03</c:v>
                </c:pt>
                <c:pt idx="2">
                  <c:v>555.84</c:v>
                </c:pt>
                <c:pt idx="3">
                  <c:v>469.39</c:v>
                </c:pt>
                <c:pt idx="4">
                  <c:v>430.63</c:v>
                </c:pt>
              </c:numCache>
            </c:numRef>
          </c:val>
          <c:extLst>
            <c:ext xmlns:c16="http://schemas.microsoft.com/office/drawing/2014/chart" uri="{C3380CC4-5D6E-409C-BE32-E72D297353CC}">
              <c16:uniqueId val="{00000000-9927-455C-A10D-FA80480AD844}"/>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390.47</c:v>
                </c:pt>
                <c:pt idx="1">
                  <c:v>403.61</c:v>
                </c:pt>
                <c:pt idx="2">
                  <c:v>442.82</c:v>
                </c:pt>
                <c:pt idx="3">
                  <c:v>425.76</c:v>
                </c:pt>
                <c:pt idx="4">
                  <c:v>302.63</c:v>
                </c:pt>
              </c:numCache>
            </c:numRef>
          </c:val>
          <c:smooth val="0"/>
          <c:extLst>
            <c:ext xmlns:c16="http://schemas.microsoft.com/office/drawing/2014/chart" uri="{C3380CC4-5D6E-409C-BE32-E72D297353CC}">
              <c16:uniqueId val="{00000001-9927-455C-A10D-FA80480AD844}"/>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【544.02】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【44.68】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11" sqref="BL11:BZ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x14ac:dyDescent="0.15">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x14ac:dyDescent="0.15">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6" t="str">
        <f>データ!H6</f>
        <v>熊本県　球磨村</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7" t="s">
        <v>9</v>
      </c>
      <c r="BM7" s="68"/>
      <c r="BN7" s="68"/>
      <c r="BO7" s="68"/>
      <c r="BP7" s="68"/>
      <c r="BQ7" s="68"/>
      <c r="BR7" s="68"/>
      <c r="BS7" s="68"/>
      <c r="BT7" s="68"/>
      <c r="BU7" s="68"/>
      <c r="BV7" s="68"/>
      <c r="BW7" s="68"/>
      <c r="BX7" s="68"/>
      <c r="BY7" s="69"/>
    </row>
    <row r="8" spans="1:78" ht="18.75" customHeight="1" x14ac:dyDescent="0.15">
      <c r="A8" s="2"/>
      <c r="B8" s="64" t="str">
        <f>データ!$I$6</f>
        <v>法非適用</v>
      </c>
      <c r="C8" s="64"/>
      <c r="D8" s="64"/>
      <c r="E8" s="64"/>
      <c r="F8" s="64"/>
      <c r="G8" s="64"/>
      <c r="H8" s="64"/>
      <c r="I8" s="64" t="str">
        <f>データ!$J$6</f>
        <v>水道事業</v>
      </c>
      <c r="J8" s="64"/>
      <c r="K8" s="64"/>
      <c r="L8" s="64"/>
      <c r="M8" s="64"/>
      <c r="N8" s="64"/>
      <c r="O8" s="64"/>
      <c r="P8" s="64" t="str">
        <f>データ!$K$6</f>
        <v>簡易水道事業</v>
      </c>
      <c r="Q8" s="64"/>
      <c r="R8" s="64"/>
      <c r="S8" s="64"/>
      <c r="T8" s="64"/>
      <c r="U8" s="64"/>
      <c r="V8" s="64"/>
      <c r="W8" s="64" t="str">
        <f>データ!$L$6</f>
        <v>D4</v>
      </c>
      <c r="X8" s="64"/>
      <c r="Y8" s="64"/>
      <c r="Z8" s="64"/>
      <c r="AA8" s="64"/>
      <c r="AB8" s="64"/>
      <c r="AC8" s="64"/>
      <c r="AD8" s="64" t="str">
        <f>データ!$M$6</f>
        <v>非設置</v>
      </c>
      <c r="AE8" s="64"/>
      <c r="AF8" s="64"/>
      <c r="AG8" s="64"/>
      <c r="AH8" s="64"/>
      <c r="AI8" s="64"/>
      <c r="AJ8" s="64"/>
      <c r="AK8" s="2"/>
      <c r="AL8" s="59">
        <f>データ!$R$6</f>
        <v>2648</v>
      </c>
      <c r="AM8" s="59"/>
      <c r="AN8" s="59"/>
      <c r="AO8" s="59"/>
      <c r="AP8" s="59"/>
      <c r="AQ8" s="59"/>
      <c r="AR8" s="59"/>
      <c r="AS8" s="59"/>
      <c r="AT8" s="35">
        <f>データ!$S$6</f>
        <v>207.58</v>
      </c>
      <c r="AU8" s="35"/>
      <c r="AV8" s="35"/>
      <c r="AW8" s="35"/>
      <c r="AX8" s="35"/>
      <c r="AY8" s="35"/>
      <c r="AZ8" s="35"/>
      <c r="BA8" s="35"/>
      <c r="BB8" s="35">
        <f>データ!$T$6</f>
        <v>12.76</v>
      </c>
      <c r="BC8" s="35"/>
      <c r="BD8" s="35"/>
      <c r="BE8" s="35"/>
      <c r="BF8" s="35"/>
      <c r="BG8" s="35"/>
      <c r="BH8" s="35"/>
      <c r="BI8" s="35"/>
      <c r="BJ8" s="3"/>
      <c r="BK8" s="3"/>
      <c r="BL8" s="60" t="s">
        <v>10</v>
      </c>
      <c r="BM8" s="61"/>
      <c r="BN8" s="62" t="s">
        <v>11</v>
      </c>
      <c r="BO8" s="62"/>
      <c r="BP8" s="62"/>
      <c r="BQ8" s="62"/>
      <c r="BR8" s="62"/>
      <c r="BS8" s="62"/>
      <c r="BT8" s="62"/>
      <c r="BU8" s="62"/>
      <c r="BV8" s="62"/>
      <c r="BW8" s="62"/>
      <c r="BX8" s="62"/>
      <c r="BY8" s="63"/>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46" t="s">
        <v>19</v>
      </c>
      <c r="BM9" s="47"/>
      <c r="BN9" s="48" t="s">
        <v>20</v>
      </c>
      <c r="BO9" s="48"/>
      <c r="BP9" s="48"/>
      <c r="BQ9" s="48"/>
      <c r="BR9" s="48"/>
      <c r="BS9" s="48"/>
      <c r="BT9" s="48"/>
      <c r="BU9" s="48"/>
      <c r="BV9" s="48"/>
      <c r="BW9" s="48"/>
      <c r="BX9" s="48"/>
      <c r="BY9" s="49"/>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61.15</v>
      </c>
      <c r="Q10" s="35"/>
      <c r="R10" s="35"/>
      <c r="S10" s="35"/>
      <c r="T10" s="35"/>
      <c r="U10" s="35"/>
      <c r="V10" s="35"/>
      <c r="W10" s="59">
        <f>データ!$Q$6</f>
        <v>2970</v>
      </c>
      <c r="X10" s="59"/>
      <c r="Y10" s="59"/>
      <c r="Z10" s="59"/>
      <c r="AA10" s="59"/>
      <c r="AB10" s="59"/>
      <c r="AC10" s="59"/>
      <c r="AD10" s="2"/>
      <c r="AE10" s="2"/>
      <c r="AF10" s="2"/>
      <c r="AG10" s="2"/>
      <c r="AH10" s="2"/>
      <c r="AI10" s="2"/>
      <c r="AJ10" s="2"/>
      <c r="AK10" s="2"/>
      <c r="AL10" s="59">
        <f>データ!$U$6</f>
        <v>1593</v>
      </c>
      <c r="AM10" s="59"/>
      <c r="AN10" s="59"/>
      <c r="AO10" s="59"/>
      <c r="AP10" s="59"/>
      <c r="AQ10" s="59"/>
      <c r="AR10" s="59"/>
      <c r="AS10" s="59"/>
      <c r="AT10" s="35">
        <f>データ!$V$6</f>
        <v>4.6399999999999997</v>
      </c>
      <c r="AU10" s="35"/>
      <c r="AV10" s="35"/>
      <c r="AW10" s="35"/>
      <c r="AX10" s="35"/>
      <c r="AY10" s="35"/>
      <c r="AZ10" s="35"/>
      <c r="BA10" s="35"/>
      <c r="BB10" s="35">
        <f>データ!$W$6</f>
        <v>343.32</v>
      </c>
      <c r="BC10" s="35"/>
      <c r="BD10" s="35"/>
      <c r="BE10" s="35"/>
      <c r="BF10" s="35"/>
      <c r="BG10" s="35"/>
      <c r="BH10" s="35"/>
      <c r="BI10" s="35"/>
      <c r="BJ10" s="2"/>
      <c r="BK10" s="2"/>
      <c r="BL10" s="50" t="s">
        <v>21</v>
      </c>
      <c r="BM10" s="51"/>
      <c r="BN10" s="52" t="s">
        <v>22</v>
      </c>
      <c r="BO10" s="52"/>
      <c r="BP10" s="52"/>
      <c r="BQ10" s="52"/>
      <c r="BR10" s="52"/>
      <c r="BS10" s="52"/>
      <c r="BT10" s="52"/>
      <c r="BU10" s="52"/>
      <c r="BV10" s="52"/>
      <c r="BW10" s="52"/>
      <c r="BX10" s="52"/>
      <c r="BY10" s="5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29" t="s">
        <v>25</v>
      </c>
      <c r="BM14" s="30"/>
      <c r="BN14" s="30"/>
      <c r="BO14" s="30"/>
      <c r="BP14" s="30"/>
      <c r="BQ14" s="30"/>
      <c r="BR14" s="30"/>
      <c r="BS14" s="30"/>
      <c r="BT14" s="30"/>
      <c r="BU14" s="30"/>
      <c r="BV14" s="30"/>
      <c r="BW14" s="30"/>
      <c r="BX14" s="30"/>
      <c r="BY14" s="30"/>
      <c r="BZ14" s="31"/>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2"/>
      <c r="BM15" s="33"/>
      <c r="BN15" s="33"/>
      <c r="BO15" s="33"/>
      <c r="BP15" s="33"/>
      <c r="BQ15" s="33"/>
      <c r="BR15" s="33"/>
      <c r="BS15" s="33"/>
      <c r="BT15" s="33"/>
      <c r="BU15" s="33"/>
      <c r="BV15" s="33"/>
      <c r="BW15" s="33"/>
      <c r="BX15" s="33"/>
      <c r="BY15" s="33"/>
      <c r="BZ15" s="3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115</v>
      </c>
      <c r="BM16" s="37"/>
      <c r="BN16" s="37"/>
      <c r="BO16" s="37"/>
      <c r="BP16" s="37"/>
      <c r="BQ16" s="37"/>
      <c r="BR16" s="37"/>
      <c r="BS16" s="37"/>
      <c r="BT16" s="37"/>
      <c r="BU16" s="37"/>
      <c r="BV16" s="37"/>
      <c r="BW16" s="37"/>
      <c r="BX16" s="37"/>
      <c r="BY16" s="37"/>
      <c r="BZ16" s="3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6" t="s">
        <v>114</v>
      </c>
      <c r="BM47" s="37"/>
      <c r="BN47" s="37"/>
      <c r="BO47" s="37"/>
      <c r="BP47" s="37"/>
      <c r="BQ47" s="37"/>
      <c r="BR47" s="37"/>
      <c r="BS47" s="37"/>
      <c r="BT47" s="37"/>
      <c r="BU47" s="37"/>
      <c r="BV47" s="37"/>
      <c r="BW47" s="37"/>
      <c r="BX47" s="37"/>
      <c r="BY47" s="37"/>
      <c r="BZ47" s="3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6"/>
      <c r="BM48" s="37"/>
      <c r="BN48" s="37"/>
      <c r="BO48" s="37"/>
      <c r="BP48" s="37"/>
      <c r="BQ48" s="37"/>
      <c r="BR48" s="37"/>
      <c r="BS48" s="37"/>
      <c r="BT48" s="37"/>
      <c r="BU48" s="37"/>
      <c r="BV48" s="37"/>
      <c r="BW48" s="37"/>
      <c r="BX48" s="37"/>
      <c r="BY48" s="37"/>
      <c r="BZ48" s="3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6"/>
      <c r="BM49" s="37"/>
      <c r="BN49" s="37"/>
      <c r="BO49" s="37"/>
      <c r="BP49" s="37"/>
      <c r="BQ49" s="37"/>
      <c r="BR49" s="37"/>
      <c r="BS49" s="37"/>
      <c r="BT49" s="37"/>
      <c r="BU49" s="37"/>
      <c r="BV49" s="37"/>
      <c r="BW49" s="37"/>
      <c r="BX49" s="37"/>
      <c r="BY49" s="37"/>
      <c r="BZ49" s="3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6"/>
      <c r="BM50" s="37"/>
      <c r="BN50" s="37"/>
      <c r="BO50" s="37"/>
      <c r="BP50" s="37"/>
      <c r="BQ50" s="37"/>
      <c r="BR50" s="37"/>
      <c r="BS50" s="37"/>
      <c r="BT50" s="37"/>
      <c r="BU50" s="37"/>
      <c r="BV50" s="37"/>
      <c r="BW50" s="37"/>
      <c r="BX50" s="37"/>
      <c r="BY50" s="37"/>
      <c r="BZ50" s="3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6"/>
      <c r="BM51" s="37"/>
      <c r="BN51" s="37"/>
      <c r="BO51" s="37"/>
      <c r="BP51" s="37"/>
      <c r="BQ51" s="37"/>
      <c r="BR51" s="37"/>
      <c r="BS51" s="37"/>
      <c r="BT51" s="37"/>
      <c r="BU51" s="37"/>
      <c r="BV51" s="37"/>
      <c r="BW51" s="37"/>
      <c r="BX51" s="37"/>
      <c r="BY51" s="37"/>
      <c r="BZ51" s="3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6"/>
      <c r="BM52" s="37"/>
      <c r="BN52" s="37"/>
      <c r="BO52" s="37"/>
      <c r="BP52" s="37"/>
      <c r="BQ52" s="37"/>
      <c r="BR52" s="37"/>
      <c r="BS52" s="37"/>
      <c r="BT52" s="37"/>
      <c r="BU52" s="37"/>
      <c r="BV52" s="37"/>
      <c r="BW52" s="37"/>
      <c r="BX52" s="37"/>
      <c r="BY52" s="37"/>
      <c r="BZ52" s="3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6"/>
      <c r="BM53" s="37"/>
      <c r="BN53" s="37"/>
      <c r="BO53" s="37"/>
      <c r="BP53" s="37"/>
      <c r="BQ53" s="37"/>
      <c r="BR53" s="37"/>
      <c r="BS53" s="37"/>
      <c r="BT53" s="37"/>
      <c r="BU53" s="37"/>
      <c r="BV53" s="37"/>
      <c r="BW53" s="37"/>
      <c r="BX53" s="37"/>
      <c r="BY53" s="37"/>
      <c r="BZ53" s="3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6"/>
      <c r="BM54" s="37"/>
      <c r="BN54" s="37"/>
      <c r="BO54" s="37"/>
      <c r="BP54" s="37"/>
      <c r="BQ54" s="37"/>
      <c r="BR54" s="37"/>
      <c r="BS54" s="37"/>
      <c r="BT54" s="37"/>
      <c r="BU54" s="37"/>
      <c r="BV54" s="37"/>
      <c r="BW54" s="37"/>
      <c r="BX54" s="37"/>
      <c r="BY54" s="37"/>
      <c r="BZ54" s="3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6"/>
      <c r="BM55" s="37"/>
      <c r="BN55" s="37"/>
      <c r="BO55" s="37"/>
      <c r="BP55" s="37"/>
      <c r="BQ55" s="37"/>
      <c r="BR55" s="37"/>
      <c r="BS55" s="37"/>
      <c r="BT55" s="37"/>
      <c r="BU55" s="37"/>
      <c r="BV55" s="37"/>
      <c r="BW55" s="37"/>
      <c r="BX55" s="37"/>
      <c r="BY55" s="37"/>
      <c r="BZ55" s="3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6"/>
      <c r="BM56" s="37"/>
      <c r="BN56" s="37"/>
      <c r="BO56" s="37"/>
      <c r="BP56" s="37"/>
      <c r="BQ56" s="37"/>
      <c r="BR56" s="37"/>
      <c r="BS56" s="37"/>
      <c r="BT56" s="37"/>
      <c r="BU56" s="37"/>
      <c r="BV56" s="37"/>
      <c r="BW56" s="37"/>
      <c r="BX56" s="37"/>
      <c r="BY56" s="37"/>
      <c r="BZ56" s="3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6"/>
      <c r="BM57" s="37"/>
      <c r="BN57" s="37"/>
      <c r="BO57" s="37"/>
      <c r="BP57" s="37"/>
      <c r="BQ57" s="37"/>
      <c r="BR57" s="37"/>
      <c r="BS57" s="37"/>
      <c r="BT57" s="37"/>
      <c r="BU57" s="37"/>
      <c r="BV57" s="37"/>
      <c r="BW57" s="37"/>
      <c r="BX57" s="37"/>
      <c r="BY57" s="37"/>
      <c r="BZ57" s="3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6"/>
      <c r="BM58" s="37"/>
      <c r="BN58" s="37"/>
      <c r="BO58" s="37"/>
      <c r="BP58" s="37"/>
      <c r="BQ58" s="37"/>
      <c r="BR58" s="37"/>
      <c r="BS58" s="37"/>
      <c r="BT58" s="37"/>
      <c r="BU58" s="37"/>
      <c r="BV58" s="37"/>
      <c r="BW58" s="37"/>
      <c r="BX58" s="37"/>
      <c r="BY58" s="37"/>
      <c r="BZ58" s="3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6"/>
      <c r="BM59" s="37"/>
      <c r="BN59" s="37"/>
      <c r="BO59" s="37"/>
      <c r="BP59" s="37"/>
      <c r="BQ59" s="37"/>
      <c r="BR59" s="37"/>
      <c r="BS59" s="37"/>
      <c r="BT59" s="37"/>
      <c r="BU59" s="37"/>
      <c r="BV59" s="37"/>
      <c r="BW59" s="37"/>
      <c r="BX59" s="37"/>
      <c r="BY59" s="37"/>
      <c r="BZ59" s="38"/>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6"/>
      <c r="BM60" s="37"/>
      <c r="BN60" s="37"/>
      <c r="BO60" s="37"/>
      <c r="BP60" s="37"/>
      <c r="BQ60" s="37"/>
      <c r="BR60" s="37"/>
      <c r="BS60" s="37"/>
      <c r="BT60" s="37"/>
      <c r="BU60" s="37"/>
      <c r="BV60" s="37"/>
      <c r="BW60" s="37"/>
      <c r="BX60" s="37"/>
      <c r="BY60" s="37"/>
      <c r="BZ60" s="38"/>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6"/>
      <c r="BM61" s="37"/>
      <c r="BN61" s="37"/>
      <c r="BO61" s="37"/>
      <c r="BP61" s="37"/>
      <c r="BQ61" s="37"/>
      <c r="BR61" s="37"/>
      <c r="BS61" s="37"/>
      <c r="BT61" s="37"/>
      <c r="BU61" s="37"/>
      <c r="BV61" s="37"/>
      <c r="BW61" s="37"/>
      <c r="BX61" s="37"/>
      <c r="BY61" s="37"/>
      <c r="BZ61" s="3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6"/>
      <c r="BM62" s="37"/>
      <c r="BN62" s="37"/>
      <c r="BO62" s="37"/>
      <c r="BP62" s="37"/>
      <c r="BQ62" s="37"/>
      <c r="BR62" s="37"/>
      <c r="BS62" s="37"/>
      <c r="BT62" s="37"/>
      <c r="BU62" s="37"/>
      <c r="BV62" s="37"/>
      <c r="BW62" s="37"/>
      <c r="BX62" s="37"/>
      <c r="BY62" s="37"/>
      <c r="BZ62" s="3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6" t="s">
        <v>116</v>
      </c>
      <c r="BM66" s="37"/>
      <c r="BN66" s="37"/>
      <c r="BO66" s="37"/>
      <c r="BP66" s="37"/>
      <c r="BQ66" s="37"/>
      <c r="BR66" s="37"/>
      <c r="BS66" s="37"/>
      <c r="BT66" s="37"/>
      <c r="BU66" s="37"/>
      <c r="BV66" s="37"/>
      <c r="BW66" s="37"/>
      <c r="BX66" s="37"/>
      <c r="BY66" s="37"/>
      <c r="BZ66" s="3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6"/>
      <c r="BM67" s="37"/>
      <c r="BN67" s="37"/>
      <c r="BO67" s="37"/>
      <c r="BP67" s="37"/>
      <c r="BQ67" s="37"/>
      <c r="BR67" s="37"/>
      <c r="BS67" s="37"/>
      <c r="BT67" s="37"/>
      <c r="BU67" s="37"/>
      <c r="BV67" s="37"/>
      <c r="BW67" s="37"/>
      <c r="BX67" s="37"/>
      <c r="BY67" s="37"/>
      <c r="BZ67" s="3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6"/>
      <c r="BM68" s="37"/>
      <c r="BN68" s="37"/>
      <c r="BO68" s="37"/>
      <c r="BP68" s="37"/>
      <c r="BQ68" s="37"/>
      <c r="BR68" s="37"/>
      <c r="BS68" s="37"/>
      <c r="BT68" s="37"/>
      <c r="BU68" s="37"/>
      <c r="BV68" s="37"/>
      <c r="BW68" s="37"/>
      <c r="BX68" s="37"/>
      <c r="BY68" s="37"/>
      <c r="BZ68" s="3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6"/>
      <c r="BM69" s="37"/>
      <c r="BN69" s="37"/>
      <c r="BO69" s="37"/>
      <c r="BP69" s="37"/>
      <c r="BQ69" s="37"/>
      <c r="BR69" s="37"/>
      <c r="BS69" s="37"/>
      <c r="BT69" s="37"/>
      <c r="BU69" s="37"/>
      <c r="BV69" s="37"/>
      <c r="BW69" s="37"/>
      <c r="BX69" s="37"/>
      <c r="BY69" s="37"/>
      <c r="BZ69" s="3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6"/>
      <c r="BM70" s="37"/>
      <c r="BN70" s="37"/>
      <c r="BO70" s="37"/>
      <c r="BP70" s="37"/>
      <c r="BQ70" s="37"/>
      <c r="BR70" s="37"/>
      <c r="BS70" s="37"/>
      <c r="BT70" s="37"/>
      <c r="BU70" s="37"/>
      <c r="BV70" s="37"/>
      <c r="BW70" s="37"/>
      <c r="BX70" s="37"/>
      <c r="BY70" s="37"/>
      <c r="BZ70" s="3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6"/>
      <c r="BM71" s="37"/>
      <c r="BN71" s="37"/>
      <c r="BO71" s="37"/>
      <c r="BP71" s="37"/>
      <c r="BQ71" s="37"/>
      <c r="BR71" s="37"/>
      <c r="BS71" s="37"/>
      <c r="BT71" s="37"/>
      <c r="BU71" s="37"/>
      <c r="BV71" s="37"/>
      <c r="BW71" s="37"/>
      <c r="BX71" s="37"/>
      <c r="BY71" s="37"/>
      <c r="BZ71" s="3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6"/>
      <c r="BM72" s="37"/>
      <c r="BN72" s="37"/>
      <c r="BO72" s="37"/>
      <c r="BP72" s="37"/>
      <c r="BQ72" s="37"/>
      <c r="BR72" s="37"/>
      <c r="BS72" s="37"/>
      <c r="BT72" s="37"/>
      <c r="BU72" s="37"/>
      <c r="BV72" s="37"/>
      <c r="BW72" s="37"/>
      <c r="BX72" s="37"/>
      <c r="BY72" s="37"/>
      <c r="BZ72" s="3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6"/>
      <c r="BM73" s="37"/>
      <c r="BN73" s="37"/>
      <c r="BO73" s="37"/>
      <c r="BP73" s="37"/>
      <c r="BQ73" s="37"/>
      <c r="BR73" s="37"/>
      <c r="BS73" s="37"/>
      <c r="BT73" s="37"/>
      <c r="BU73" s="37"/>
      <c r="BV73" s="37"/>
      <c r="BW73" s="37"/>
      <c r="BX73" s="37"/>
      <c r="BY73" s="37"/>
      <c r="BZ73" s="3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6"/>
      <c r="BM74" s="37"/>
      <c r="BN74" s="37"/>
      <c r="BO74" s="37"/>
      <c r="BP74" s="37"/>
      <c r="BQ74" s="37"/>
      <c r="BR74" s="37"/>
      <c r="BS74" s="37"/>
      <c r="BT74" s="37"/>
      <c r="BU74" s="37"/>
      <c r="BV74" s="37"/>
      <c r="BW74" s="37"/>
      <c r="BX74" s="37"/>
      <c r="BY74" s="37"/>
      <c r="BZ74" s="3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6"/>
      <c r="BM75" s="37"/>
      <c r="BN75" s="37"/>
      <c r="BO75" s="37"/>
      <c r="BP75" s="37"/>
      <c r="BQ75" s="37"/>
      <c r="BR75" s="37"/>
      <c r="BS75" s="37"/>
      <c r="BT75" s="37"/>
      <c r="BU75" s="37"/>
      <c r="BV75" s="37"/>
      <c r="BW75" s="37"/>
      <c r="BX75" s="37"/>
      <c r="BY75" s="37"/>
      <c r="BZ75" s="3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6"/>
      <c r="BM76" s="37"/>
      <c r="BN76" s="37"/>
      <c r="BO76" s="37"/>
      <c r="BP76" s="37"/>
      <c r="BQ76" s="37"/>
      <c r="BR76" s="37"/>
      <c r="BS76" s="37"/>
      <c r="BT76" s="37"/>
      <c r="BU76" s="37"/>
      <c r="BV76" s="37"/>
      <c r="BW76" s="37"/>
      <c r="BX76" s="37"/>
      <c r="BY76" s="37"/>
      <c r="BZ76" s="3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6"/>
      <c r="BM77" s="37"/>
      <c r="BN77" s="37"/>
      <c r="BO77" s="37"/>
      <c r="BP77" s="37"/>
      <c r="BQ77" s="37"/>
      <c r="BR77" s="37"/>
      <c r="BS77" s="37"/>
      <c r="BT77" s="37"/>
      <c r="BU77" s="37"/>
      <c r="BV77" s="37"/>
      <c r="BW77" s="37"/>
      <c r="BX77" s="37"/>
      <c r="BY77" s="37"/>
      <c r="BZ77" s="3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6"/>
      <c r="BM78" s="37"/>
      <c r="BN78" s="37"/>
      <c r="BO78" s="37"/>
      <c r="BP78" s="37"/>
      <c r="BQ78" s="37"/>
      <c r="BR78" s="37"/>
      <c r="BS78" s="37"/>
      <c r="BT78" s="37"/>
      <c r="BU78" s="37"/>
      <c r="BV78" s="37"/>
      <c r="BW78" s="37"/>
      <c r="BX78" s="37"/>
      <c r="BY78" s="37"/>
      <c r="BZ78" s="3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6"/>
      <c r="BM79" s="37"/>
      <c r="BN79" s="37"/>
      <c r="BO79" s="37"/>
      <c r="BP79" s="37"/>
      <c r="BQ79" s="37"/>
      <c r="BR79" s="37"/>
      <c r="BS79" s="37"/>
      <c r="BT79" s="37"/>
      <c r="BU79" s="37"/>
      <c r="BV79" s="37"/>
      <c r="BW79" s="37"/>
      <c r="BX79" s="37"/>
      <c r="BY79" s="37"/>
      <c r="BZ79" s="3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6"/>
      <c r="BM80" s="37"/>
      <c r="BN80" s="37"/>
      <c r="BO80" s="37"/>
      <c r="BP80" s="37"/>
      <c r="BQ80" s="37"/>
      <c r="BR80" s="37"/>
      <c r="BS80" s="37"/>
      <c r="BT80" s="37"/>
      <c r="BU80" s="37"/>
      <c r="BV80" s="37"/>
      <c r="BW80" s="37"/>
      <c r="BX80" s="37"/>
      <c r="BY80" s="37"/>
      <c r="BZ80" s="3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6"/>
      <c r="BM81" s="37"/>
      <c r="BN81" s="37"/>
      <c r="BO81" s="37"/>
      <c r="BP81" s="37"/>
      <c r="BQ81" s="37"/>
      <c r="BR81" s="37"/>
      <c r="BS81" s="37"/>
      <c r="BT81" s="37"/>
      <c r="BU81" s="37"/>
      <c r="BV81" s="37"/>
      <c r="BW81" s="37"/>
      <c r="BX81" s="37"/>
      <c r="BY81" s="37"/>
      <c r="BZ81" s="3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9"/>
      <c r="BM82" s="40"/>
      <c r="BN82" s="40"/>
      <c r="BO82" s="40"/>
      <c r="BP82" s="40"/>
      <c r="BQ82" s="40"/>
      <c r="BR82" s="40"/>
      <c r="BS82" s="40"/>
      <c r="BT82" s="40"/>
      <c r="BU82" s="40"/>
      <c r="BV82" s="40"/>
      <c r="BW82" s="40"/>
      <c r="BX82" s="40"/>
      <c r="BY82" s="40"/>
      <c r="BZ82" s="4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【85.29】</v>
      </c>
      <c r="F85" s="13" t="s">
        <v>41</v>
      </c>
      <c r="G85" s="13" t="s">
        <v>41</v>
      </c>
      <c r="H85" s="13" t="str">
        <f>データ!BO6</f>
        <v>【544.02】</v>
      </c>
      <c r="I85" s="13" t="str">
        <f>データ!BZ6</f>
        <v>【55.67】</v>
      </c>
      <c r="J85" s="13" t="str">
        <f>データ!CK6</f>
        <v>【261.48】</v>
      </c>
      <c r="K85" s="13" t="str">
        <f>データ!CV6</f>
        <v>【44.68】</v>
      </c>
      <c r="L85" s="13" t="str">
        <f>データ!DG6</f>
        <v>【71.10】</v>
      </c>
      <c r="M85" s="13" t="s">
        <v>42</v>
      </c>
      <c r="N85" s="13" t="s">
        <v>42</v>
      </c>
      <c r="O85" s="13" t="str">
        <f>データ!EN6</f>
        <v>【0.18】</v>
      </c>
    </row>
  </sheetData>
  <sheetProtection algorithmName="SHA-512" hashValue="H7AqfBtjz65HyKOgOeAsfjDRy99xt/OhumnVCDR86czF3essE/MBXtcml5B4iusASD4HtncOfz4ZKWtZGxjN7Q==" saltValue="izHJIwdw67ovNVhviuPuW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2024</v>
      </c>
      <c r="C6" s="20">
        <f t="shared" ref="C6:W6" si="3">C7</f>
        <v>435139</v>
      </c>
      <c r="D6" s="20">
        <f t="shared" si="3"/>
        <v>47</v>
      </c>
      <c r="E6" s="20">
        <f t="shared" si="3"/>
        <v>1</v>
      </c>
      <c r="F6" s="20">
        <f t="shared" si="3"/>
        <v>0</v>
      </c>
      <c r="G6" s="20">
        <f t="shared" si="3"/>
        <v>0</v>
      </c>
      <c r="H6" s="20" t="str">
        <f t="shared" si="3"/>
        <v>熊本県　球磨村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61.15</v>
      </c>
      <c r="Q6" s="21">
        <f t="shared" si="3"/>
        <v>2970</v>
      </c>
      <c r="R6" s="21">
        <f t="shared" si="3"/>
        <v>2648</v>
      </c>
      <c r="S6" s="21">
        <f t="shared" si="3"/>
        <v>207.58</v>
      </c>
      <c r="T6" s="21">
        <f t="shared" si="3"/>
        <v>12.76</v>
      </c>
      <c r="U6" s="21">
        <f t="shared" si="3"/>
        <v>1593</v>
      </c>
      <c r="V6" s="21">
        <f t="shared" si="3"/>
        <v>4.6399999999999997</v>
      </c>
      <c r="W6" s="21">
        <f t="shared" si="3"/>
        <v>343.32</v>
      </c>
      <c r="X6" s="22">
        <f>IF(X7="",NA(),X7)</f>
        <v>88.21</v>
      </c>
      <c r="Y6" s="22">
        <f t="shared" ref="Y6:AG6" si="4">IF(Y7="",NA(),Y7)</f>
        <v>81.349999999999994</v>
      </c>
      <c r="Z6" s="22">
        <f t="shared" si="4"/>
        <v>108.29</v>
      </c>
      <c r="AA6" s="22">
        <f t="shared" si="4"/>
        <v>87.69</v>
      </c>
      <c r="AB6" s="22">
        <f t="shared" si="4"/>
        <v>134.93</v>
      </c>
      <c r="AC6" s="22">
        <f t="shared" si="4"/>
        <v>73.22</v>
      </c>
      <c r="AD6" s="22">
        <f t="shared" si="4"/>
        <v>69.05</v>
      </c>
      <c r="AE6" s="22">
        <f t="shared" si="4"/>
        <v>67.02</v>
      </c>
      <c r="AF6" s="22">
        <f t="shared" si="4"/>
        <v>71.319999999999993</v>
      </c>
      <c r="AG6" s="22">
        <f t="shared" si="4"/>
        <v>82.68</v>
      </c>
      <c r="AH6" s="21" t="str">
        <f>IF(AH7="","",IF(AH7="-","【-】","【"&amp;SUBSTITUTE(TEXT(AH7,"#,##0.00"),"-","△")&amp;"】"))</f>
        <v>【85.29】</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728.09</v>
      </c>
      <c r="BF6" s="22">
        <f t="shared" ref="BF6:BN6" si="7">IF(BF7="",NA(),BF7)</f>
        <v>502.04</v>
      </c>
      <c r="BG6" s="22">
        <f t="shared" si="7"/>
        <v>437</v>
      </c>
      <c r="BH6" s="22">
        <f t="shared" si="7"/>
        <v>374.67</v>
      </c>
      <c r="BI6" s="22">
        <f t="shared" si="7"/>
        <v>512.95000000000005</v>
      </c>
      <c r="BJ6" s="22">
        <f t="shared" si="7"/>
        <v>1128.72</v>
      </c>
      <c r="BK6" s="22">
        <f t="shared" si="7"/>
        <v>1125.25</v>
      </c>
      <c r="BL6" s="22">
        <f t="shared" si="7"/>
        <v>1157.05</v>
      </c>
      <c r="BM6" s="22">
        <f t="shared" si="7"/>
        <v>1228.8</v>
      </c>
      <c r="BN6" s="22">
        <f t="shared" si="7"/>
        <v>585.82000000000005</v>
      </c>
      <c r="BO6" s="21" t="str">
        <f>IF(BO7="","",IF(BO7="-","【-】","【"&amp;SUBSTITUTE(TEXT(BO7,"#,##0.00"),"-","△")&amp;"】"))</f>
        <v>【544.02】</v>
      </c>
      <c r="BP6" s="22">
        <f>IF(BP7="",NA(),BP7)</f>
        <v>9.9499999999999993</v>
      </c>
      <c r="BQ6" s="22">
        <f t="shared" ref="BQ6:BY6" si="8">IF(BQ7="",NA(),BQ7)</f>
        <v>37.25</v>
      </c>
      <c r="BR6" s="22">
        <f t="shared" si="8"/>
        <v>29.99</v>
      </c>
      <c r="BS6" s="22">
        <f t="shared" si="8"/>
        <v>35.26</v>
      </c>
      <c r="BT6" s="22">
        <f t="shared" si="8"/>
        <v>38.25</v>
      </c>
      <c r="BU6" s="22">
        <f t="shared" si="8"/>
        <v>41.84</v>
      </c>
      <c r="BV6" s="22">
        <f t="shared" si="8"/>
        <v>41.44</v>
      </c>
      <c r="BW6" s="22">
        <f t="shared" si="8"/>
        <v>37.65</v>
      </c>
      <c r="BX6" s="22">
        <f t="shared" si="8"/>
        <v>37.31</v>
      </c>
      <c r="BY6" s="22">
        <f t="shared" si="8"/>
        <v>50.3</v>
      </c>
      <c r="BZ6" s="21" t="str">
        <f>IF(BZ7="","",IF(BZ7="-","【-】","【"&amp;SUBSTITUTE(TEXT(BZ7,"#,##0.00"),"-","△")&amp;"】"))</f>
        <v>【55.67】</v>
      </c>
      <c r="CA6" s="22">
        <f>IF(CA7="",NA(),CA7)</f>
        <v>1647.11</v>
      </c>
      <c r="CB6" s="22">
        <f t="shared" ref="CB6:CJ6" si="9">IF(CB7="",NA(),CB7)</f>
        <v>447.03</v>
      </c>
      <c r="CC6" s="22">
        <f t="shared" si="9"/>
        <v>555.84</v>
      </c>
      <c r="CD6" s="22">
        <f t="shared" si="9"/>
        <v>469.39</v>
      </c>
      <c r="CE6" s="22">
        <f t="shared" si="9"/>
        <v>430.63</v>
      </c>
      <c r="CF6" s="22">
        <f t="shared" si="9"/>
        <v>390.47</v>
      </c>
      <c r="CG6" s="22">
        <f t="shared" si="9"/>
        <v>403.61</v>
      </c>
      <c r="CH6" s="22">
        <f t="shared" si="9"/>
        <v>442.82</v>
      </c>
      <c r="CI6" s="22">
        <f t="shared" si="9"/>
        <v>425.76</v>
      </c>
      <c r="CJ6" s="22">
        <f t="shared" si="9"/>
        <v>302.63</v>
      </c>
      <c r="CK6" s="21" t="str">
        <f>IF(CK7="","",IF(CK7="-","【-】","【"&amp;SUBSTITUTE(TEXT(CK7,"#,##0.00"),"-","△")&amp;"】"))</f>
        <v>【261.48】</v>
      </c>
      <c r="CL6" s="22">
        <f>IF(CL7="",NA(),CL7)</f>
        <v>56.07</v>
      </c>
      <c r="CM6" s="22">
        <f t="shared" ref="CM6:CU6" si="10">IF(CM7="",NA(),CM7)</f>
        <v>55.06</v>
      </c>
      <c r="CN6" s="22">
        <f t="shared" si="10"/>
        <v>56.52</v>
      </c>
      <c r="CO6" s="22">
        <f t="shared" si="10"/>
        <v>62.35</v>
      </c>
      <c r="CP6" s="22">
        <f t="shared" si="10"/>
        <v>58.39</v>
      </c>
      <c r="CQ6" s="22">
        <f t="shared" si="10"/>
        <v>49.08</v>
      </c>
      <c r="CR6" s="22">
        <f t="shared" si="10"/>
        <v>51.46</v>
      </c>
      <c r="CS6" s="22">
        <f t="shared" si="10"/>
        <v>51.84</v>
      </c>
      <c r="CT6" s="22">
        <f t="shared" si="10"/>
        <v>52.34</v>
      </c>
      <c r="CU6" s="22">
        <f t="shared" si="10"/>
        <v>44.87</v>
      </c>
      <c r="CV6" s="21" t="str">
        <f>IF(CV7="","",IF(CV7="-","【-】","【"&amp;SUBSTITUTE(TEXT(CV7,"#,##0.00"),"-","△")&amp;"】"))</f>
        <v>【44.68】</v>
      </c>
      <c r="CW6" s="22">
        <f>IF(CW7="",NA(),CW7)</f>
        <v>46.89</v>
      </c>
      <c r="CX6" s="22">
        <f t="shared" ref="CX6:DF6" si="11">IF(CX7="",NA(),CX7)</f>
        <v>64.89</v>
      </c>
      <c r="CY6" s="22">
        <f t="shared" si="11"/>
        <v>59.7</v>
      </c>
      <c r="CZ6" s="22">
        <f t="shared" si="11"/>
        <v>54.14</v>
      </c>
      <c r="DA6" s="22">
        <f t="shared" si="11"/>
        <v>58.51</v>
      </c>
      <c r="DB6" s="22">
        <f t="shared" si="11"/>
        <v>71.27</v>
      </c>
      <c r="DC6" s="22">
        <f t="shared" si="11"/>
        <v>68.58</v>
      </c>
      <c r="DD6" s="22">
        <f t="shared" si="11"/>
        <v>67.94</v>
      </c>
      <c r="DE6" s="22">
        <f t="shared" si="11"/>
        <v>66.900000000000006</v>
      </c>
      <c r="DF6" s="22">
        <f t="shared" si="11"/>
        <v>63.63</v>
      </c>
      <c r="DG6" s="21" t="str">
        <f>IF(DG7="","",IF(DG7="-","【-】","【"&amp;SUBSTITUTE(TEXT(DG7,"#,##0.00"),"-","△")&amp;"】"))</f>
        <v>【71.10】</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2">
        <f t="shared" si="14"/>
        <v>0.6</v>
      </c>
      <c r="EG6" s="21">
        <f t="shared" si="14"/>
        <v>0</v>
      </c>
      <c r="EH6" s="21">
        <f t="shared" si="14"/>
        <v>0</v>
      </c>
      <c r="EI6" s="22">
        <f t="shared" si="14"/>
        <v>0.61</v>
      </c>
      <c r="EJ6" s="22">
        <f t="shared" si="14"/>
        <v>0.4</v>
      </c>
      <c r="EK6" s="22">
        <f t="shared" si="14"/>
        <v>0.59</v>
      </c>
      <c r="EL6" s="22">
        <f t="shared" si="14"/>
        <v>0.5</v>
      </c>
      <c r="EM6" s="22">
        <f t="shared" si="14"/>
        <v>0.04</v>
      </c>
      <c r="EN6" s="21" t="str">
        <f>IF(EN7="","",IF(EN7="-","【-】","【"&amp;SUBSTITUTE(TEXT(EN7,"#,##0.00"),"-","△")&amp;"】"))</f>
        <v>【0.18】</v>
      </c>
    </row>
    <row r="7" spans="1:144" s="23" customFormat="1" x14ac:dyDescent="0.15">
      <c r="A7" s="15"/>
      <c r="B7" s="24">
        <v>2024</v>
      </c>
      <c r="C7" s="24">
        <v>435139</v>
      </c>
      <c r="D7" s="24">
        <v>47</v>
      </c>
      <c r="E7" s="24">
        <v>1</v>
      </c>
      <c r="F7" s="24">
        <v>0</v>
      </c>
      <c r="G7" s="24">
        <v>0</v>
      </c>
      <c r="H7" s="24" t="s">
        <v>96</v>
      </c>
      <c r="I7" s="24" t="s">
        <v>97</v>
      </c>
      <c r="J7" s="24" t="s">
        <v>98</v>
      </c>
      <c r="K7" s="24" t="s">
        <v>99</v>
      </c>
      <c r="L7" s="24" t="s">
        <v>100</v>
      </c>
      <c r="M7" s="24" t="s">
        <v>101</v>
      </c>
      <c r="N7" s="25" t="s">
        <v>102</v>
      </c>
      <c r="O7" s="25" t="s">
        <v>103</v>
      </c>
      <c r="P7" s="25">
        <v>61.15</v>
      </c>
      <c r="Q7" s="25">
        <v>2970</v>
      </c>
      <c r="R7" s="25">
        <v>2648</v>
      </c>
      <c r="S7" s="25">
        <v>207.58</v>
      </c>
      <c r="T7" s="25">
        <v>12.76</v>
      </c>
      <c r="U7" s="25">
        <v>1593</v>
      </c>
      <c r="V7" s="25">
        <v>4.6399999999999997</v>
      </c>
      <c r="W7" s="25">
        <v>343.32</v>
      </c>
      <c r="X7" s="25">
        <v>88.21</v>
      </c>
      <c r="Y7" s="25">
        <v>81.349999999999994</v>
      </c>
      <c r="Z7" s="25">
        <v>108.29</v>
      </c>
      <c r="AA7" s="25">
        <v>87.69</v>
      </c>
      <c r="AB7" s="25">
        <v>134.93</v>
      </c>
      <c r="AC7" s="25">
        <v>73.22</v>
      </c>
      <c r="AD7" s="25">
        <v>69.05</v>
      </c>
      <c r="AE7" s="25">
        <v>67.02</v>
      </c>
      <c r="AF7" s="25">
        <v>71.319999999999993</v>
      </c>
      <c r="AG7" s="25">
        <v>82.68</v>
      </c>
      <c r="AH7" s="25">
        <v>85.29</v>
      </c>
      <c r="AI7" s="25"/>
      <c r="AJ7" s="25"/>
      <c r="AK7" s="25"/>
      <c r="AL7" s="25"/>
      <c r="AM7" s="25"/>
      <c r="AN7" s="25"/>
      <c r="AO7" s="25"/>
      <c r="AP7" s="25"/>
      <c r="AQ7" s="25"/>
      <c r="AR7" s="25"/>
      <c r="AS7" s="25"/>
      <c r="AT7" s="25"/>
      <c r="AU7" s="25"/>
      <c r="AV7" s="25"/>
      <c r="AW7" s="25"/>
      <c r="AX7" s="25"/>
      <c r="AY7" s="25"/>
      <c r="AZ7" s="25"/>
      <c r="BA7" s="25"/>
      <c r="BB7" s="25"/>
      <c r="BC7" s="25"/>
      <c r="BD7" s="25"/>
      <c r="BE7" s="25">
        <v>728.09</v>
      </c>
      <c r="BF7" s="25">
        <v>502.04</v>
      </c>
      <c r="BG7" s="25">
        <v>437</v>
      </c>
      <c r="BH7" s="25">
        <v>374.67</v>
      </c>
      <c r="BI7" s="25">
        <v>512.95000000000005</v>
      </c>
      <c r="BJ7" s="25">
        <v>1128.72</v>
      </c>
      <c r="BK7" s="25">
        <v>1125.25</v>
      </c>
      <c r="BL7" s="25">
        <v>1157.05</v>
      </c>
      <c r="BM7" s="25">
        <v>1228.8</v>
      </c>
      <c r="BN7" s="25">
        <v>585.82000000000005</v>
      </c>
      <c r="BO7" s="25">
        <v>544.02</v>
      </c>
      <c r="BP7" s="25">
        <v>9.9499999999999993</v>
      </c>
      <c r="BQ7" s="25">
        <v>37.25</v>
      </c>
      <c r="BR7" s="25">
        <v>29.99</v>
      </c>
      <c r="BS7" s="25">
        <v>35.26</v>
      </c>
      <c r="BT7" s="25">
        <v>38.25</v>
      </c>
      <c r="BU7" s="25">
        <v>41.84</v>
      </c>
      <c r="BV7" s="25">
        <v>41.44</v>
      </c>
      <c r="BW7" s="25">
        <v>37.65</v>
      </c>
      <c r="BX7" s="25">
        <v>37.31</v>
      </c>
      <c r="BY7" s="25">
        <v>50.3</v>
      </c>
      <c r="BZ7" s="25">
        <v>55.67</v>
      </c>
      <c r="CA7" s="25">
        <v>1647.11</v>
      </c>
      <c r="CB7" s="25">
        <v>447.03</v>
      </c>
      <c r="CC7" s="25">
        <v>555.84</v>
      </c>
      <c r="CD7" s="25">
        <v>469.39</v>
      </c>
      <c r="CE7" s="25">
        <v>430.63</v>
      </c>
      <c r="CF7" s="25">
        <v>390.47</v>
      </c>
      <c r="CG7" s="25">
        <v>403.61</v>
      </c>
      <c r="CH7" s="25">
        <v>442.82</v>
      </c>
      <c r="CI7" s="25">
        <v>425.76</v>
      </c>
      <c r="CJ7" s="25">
        <v>302.63</v>
      </c>
      <c r="CK7" s="25">
        <v>261.48</v>
      </c>
      <c r="CL7" s="25">
        <v>56.07</v>
      </c>
      <c r="CM7" s="25">
        <v>55.06</v>
      </c>
      <c r="CN7" s="25">
        <v>56.52</v>
      </c>
      <c r="CO7" s="25">
        <v>62.35</v>
      </c>
      <c r="CP7" s="25">
        <v>58.39</v>
      </c>
      <c r="CQ7" s="25">
        <v>49.08</v>
      </c>
      <c r="CR7" s="25">
        <v>51.46</v>
      </c>
      <c r="CS7" s="25">
        <v>51.84</v>
      </c>
      <c r="CT7" s="25">
        <v>52.34</v>
      </c>
      <c r="CU7" s="25">
        <v>44.87</v>
      </c>
      <c r="CV7" s="25">
        <v>44.68</v>
      </c>
      <c r="CW7" s="25">
        <v>46.89</v>
      </c>
      <c r="CX7" s="25">
        <v>64.89</v>
      </c>
      <c r="CY7" s="25">
        <v>59.7</v>
      </c>
      <c r="CZ7" s="25">
        <v>54.14</v>
      </c>
      <c r="DA7" s="25">
        <v>58.51</v>
      </c>
      <c r="DB7" s="25">
        <v>71.27</v>
      </c>
      <c r="DC7" s="25">
        <v>68.58</v>
      </c>
      <c r="DD7" s="25">
        <v>67.94</v>
      </c>
      <c r="DE7" s="25">
        <v>66.900000000000006</v>
      </c>
      <c r="DF7" s="25">
        <v>63.63</v>
      </c>
      <c r="DG7" s="25">
        <v>71.099999999999994</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0.6</v>
      </c>
      <c r="EG7" s="25">
        <v>0</v>
      </c>
      <c r="EH7" s="25">
        <v>0</v>
      </c>
      <c r="EI7" s="25">
        <v>0.61</v>
      </c>
      <c r="EJ7" s="25">
        <v>0.4</v>
      </c>
      <c r="EK7" s="25">
        <v>0.59</v>
      </c>
      <c r="EL7" s="25">
        <v>0.5</v>
      </c>
      <c r="EM7" s="25">
        <v>0.04</v>
      </c>
      <c r="EN7" s="25">
        <v>0.18</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DATEVALUE($B7-B11&amp;"/1/"&amp;B12)</f>
        <v>37257</v>
      </c>
      <c r="C10" s="28">
        <f t="shared" ref="C10:F10" si="15">DATEVALUE($B7-C11&amp;"/1/"&amp;C12)</f>
        <v>37622</v>
      </c>
      <c r="D10" s="28">
        <f t="shared" si="15"/>
        <v>37987</v>
      </c>
      <c r="E10" s="28">
        <f t="shared" si="15"/>
        <v>38353</v>
      </c>
      <c r="F10" s="28">
        <f t="shared" si="15"/>
        <v>38718</v>
      </c>
    </row>
    <row r="11" spans="1:144" x14ac:dyDescent="0.15">
      <c r="B11">
        <v>22</v>
      </c>
      <c r="C11">
        <v>21</v>
      </c>
      <c r="D11">
        <v>20</v>
      </c>
      <c r="E11">
        <v>19</v>
      </c>
      <c r="F11">
        <v>18</v>
      </c>
      <c r="G11" t="s">
        <v>109</v>
      </c>
    </row>
    <row r="12" spans="1:144" x14ac:dyDescent="0.15">
      <c r="B12">
        <v>1</v>
      </c>
      <c r="C12">
        <v>1</v>
      </c>
      <c r="D12">
        <v>1</v>
      </c>
      <c r="E12">
        <v>1</v>
      </c>
      <c r="F12">
        <v>1</v>
      </c>
      <c r="G12" t="s">
        <v>110</v>
      </c>
    </row>
    <row r="13" spans="1:144" x14ac:dyDescent="0.15">
      <c r="B13" t="s">
        <v>111</v>
      </c>
      <c r="C13" t="s">
        <v>112</v>
      </c>
      <c r="D13" t="s">
        <v>111</v>
      </c>
      <c r="E13" t="s">
        <v>112</v>
      </c>
      <c r="F13" t="s">
        <v>111</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2026-02-10T09:43:50Z</cp:lastPrinted>
  <dcterms:created xsi:type="dcterms:W3CDTF">2025-12-12T09:26:14Z</dcterms:created>
  <dcterms:modified xsi:type="dcterms:W3CDTF">2026-02-10T09:43:50Z</dcterms:modified>
  <cp:category/>
</cp:coreProperties>
</file>