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172.16.126.187\share\令和７年度\07 公営企業総括\20 経営比較分析表（R6決算）\03 市町村→県\40 相良村●\16 下水道（農集：非適）\"/>
    </mc:Choice>
  </mc:AlternateContent>
  <xr:revisionPtr revIDLastSave="0" documentId="13_ncr:1_{C02A683B-B459-4FA4-9351-3472871BD4CF}" xr6:coauthVersionLast="47" xr6:coauthVersionMax="47" xr10:uidLastSave="{00000000-0000-0000-0000-000000000000}"/>
  <workbookProtection workbookAlgorithmName="SHA-512" workbookHashValue="hAEdp8w36BXoidst28zx5MBJAcaN5VPW1np4i3DpRDTfojM44Wm9hVam5nwvzGKkYpYWwB/Kb0WZBeQ/D2mJIA==" workbookSaltValue="NniUQi1SpwgG+N2gnsid1g==" workbookSpinCount="100000" lockStructure="1"/>
  <bookViews>
    <workbookView xWindow="-120" yWindow="-120" windowWidth="29040" windowHeight="15720" xr2:uid="{00000000-000D-0000-FFFF-FFFF00000000}"/>
  </bookViews>
  <sheets>
    <sheet name="法非適用_下水道事業" sheetId="4" r:id="rId1"/>
    <sheet name="データ" sheetId="5" state="hidden" r:id="rId2"/>
  </sheets>
  <calcPr calcId="191029"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6"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BB10" i="4" s="1"/>
  <c r="W6" i="5"/>
  <c r="V6" i="5"/>
  <c r="AL10" i="4" s="1"/>
  <c r="U6" i="5"/>
  <c r="BB8" i="4" s="1"/>
  <c r="T6" i="5"/>
  <c r="S6" i="5"/>
  <c r="AL8" i="4" s="1"/>
  <c r="R6" i="5"/>
  <c r="AD10" i="4" s="1"/>
  <c r="Q6" i="5"/>
  <c r="W10" i="4" s="1"/>
  <c r="P6" i="5"/>
  <c r="P10" i="4" s="1"/>
  <c r="O6" i="5"/>
  <c r="I10" i="4" s="1"/>
  <c r="N6" i="5"/>
  <c r="B10" i="4" s="1"/>
  <c r="M6" i="5"/>
  <c r="AD8" i="4" s="1"/>
  <c r="L6" i="5"/>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J86" i="4"/>
  <c r="I86" i="4"/>
  <c r="AT10" i="4"/>
  <c r="AT8" i="4"/>
  <c r="W8" i="4"/>
</calcChain>
</file>

<file path=xl/sharedStrings.xml><?xml version="1.0" encoding="utf-8"?>
<sst xmlns="http://schemas.openxmlformats.org/spreadsheetml/2006/main" count="236" uniqueCount="119">
  <si>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</si>
  <si>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</si>
  <si>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</si>
  <si>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</si>
  <si>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</si>
  <si>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</si>
  <si>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</si>
  <si>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</si>
  <si>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</si>
  <si>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</si>
  <si>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</si>
  <si>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</si>
  <si>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</si>
  <si>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</si>
  <si>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</si>
  <si>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</si>
  <si>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</si>
  <si>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</si>
  <si>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</si>
  <si>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</si>
  <si>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</si>
  <si>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</si>
  <si>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</si>
  <si>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</si>
  <si>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</si>
  <si>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</si>
  <si>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</si>
  <si>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</si>
  <si>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</si>
  <si>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</si>
  <si>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</si>
  <si>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</si>
  <si>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</si>
  <si>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</si>
  <si>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</si>
  <si>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</si>
  <si>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</si>
  <si>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</si>
  <si>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</si>
  <si>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</si>
  <si>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</si>
  <si>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</si>
  <si>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</si>
  <si>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</si>
  <si>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</si>
  <si>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</si>
  <si>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</si>
  <si>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</si>
  <si>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</si>
  <si>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</si>
  <si>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</si>
  <si>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</si>
  <si>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</si>
  <si>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</si>
  <si>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</si>
  <si>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</si>
  <si>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</si>
  <si>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</si>
  <si>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</si>
  <si>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</si>
  <si>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</si>
  <si>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</si>
  <si>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</si>
  <si>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</si>
  <si>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</si>
  <si>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</si>
  <si>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</si>
  <si>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</si>
  <si>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</si>
  <si>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</si>
  <si>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</si>
  <si>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</si>
  <si>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</si>
  <si>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</si>
  <si>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</si>
  <si>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</si>
  <si>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</si>
  <si>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</si>
  <si>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</si>
  <si>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</si>
  <si>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</si>
  <si>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</si>
  <si>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</si>
  <si>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</si>
  <si>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</si>
  <si>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</si>
  <si>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</si>
  <si>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</si>
  <si>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</si>
  <si>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</si>
  <si>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</si>
  <si>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</si>
  <si>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</si>
  <si>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</si>
  <si>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</si>
  <si>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</si>
  <si>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</si>
  <si>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相良村</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</si>
  <si>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</si>
  <si>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</si>
  <si>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</si>
  <si>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</si>
  <si>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</si>
  <si>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</si>
  <si>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</si>
  <si>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</si>
  <si>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</si>
  <si>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</si>
  <si>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</si>
  <si>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</si>
  <si>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</si>
  <si>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</si>
  <si>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</si>
  <si>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"R"dd</t>
    <phoneticPr fontId="4"/>
  </si>
  <si>
    <t>"R"dd</t>
    <phoneticPr fontId="4"/>
  </si>
  <si>
    <t>←書式設定</t>
    <rPh sb="1" eb="3">
      <t>ショシキ</t>
    </rPh>
    <rPh sb="3" eb="5">
      <t>セッテイ</t>
    </rPh>
    <phoneticPr fontId="4"/>
  </si>
  <si>
    <t>　特に未接続世帯の高齢化や住民の高齢化が進んでおり、農業集落排水施設への新規加入率が伸び悩んでいる状況であるが、若年層においては家屋新築に伴い新規加入が微増している反面、転出者が増加傾向にある。今後も補助金等を活用し、さらに加入促進を進めていく。また、経営戦略を基に適正な維持管理、業務計画を進めていく。</t>
    <phoneticPr fontId="4"/>
  </si>
  <si>
    <t>農業集落排水処理区域内の四浦地区においては供用開始から25年以上経過しており、処理施設や管路等の老朽化が進んでいる。
令和6年度より四浦地区の処理施設の更新工事を始めており、順次、施設及び管路施設等の更新を最適整備構想及び事業計画を基に進める。</t>
    <rPh sb="59" eb="61">
      <t>レイワ</t>
    </rPh>
    <rPh sb="62" eb="64">
      <t>ネンド</t>
    </rPh>
    <rPh sb="66" eb="67">
      <t>ヨン</t>
    </rPh>
    <rPh sb="67" eb="68">
      <t>ウラ</t>
    </rPh>
    <rPh sb="68" eb="70">
      <t>チク</t>
    </rPh>
    <rPh sb="71" eb="73">
      <t>ショリ</t>
    </rPh>
    <rPh sb="73" eb="75">
      <t>シセツ</t>
    </rPh>
    <rPh sb="76" eb="78">
      <t>コウシン</t>
    </rPh>
    <rPh sb="78" eb="80">
      <t>コウジ</t>
    </rPh>
    <rPh sb="81" eb="82">
      <t>ハジ</t>
    </rPh>
    <rPh sb="87" eb="89">
      <t>ジュンジ</t>
    </rPh>
    <rPh sb="90" eb="92">
      <t>シセツ</t>
    </rPh>
    <rPh sb="92" eb="93">
      <t>オヨ</t>
    </rPh>
    <rPh sb="94" eb="96">
      <t>カンロ</t>
    </rPh>
    <rPh sb="96" eb="98">
      <t>シセツ</t>
    </rPh>
    <rPh sb="98" eb="99">
      <t>トウ</t>
    </rPh>
    <rPh sb="100" eb="102">
      <t>コウシン</t>
    </rPh>
    <rPh sb="103" eb="105">
      <t>サイテキ</t>
    </rPh>
    <rPh sb="105" eb="107">
      <t>セイビ</t>
    </rPh>
    <rPh sb="107" eb="109">
      <t>コウソウ</t>
    </rPh>
    <rPh sb="109" eb="110">
      <t>オヨ</t>
    </rPh>
    <rPh sb="111" eb="113">
      <t>ジギョウ</t>
    </rPh>
    <rPh sb="113" eb="115">
      <t>ケイカク</t>
    </rPh>
    <rPh sb="116" eb="117">
      <t>モト</t>
    </rPh>
    <rPh sb="118" eb="119">
      <t>スス</t>
    </rPh>
    <phoneticPr fontId="4"/>
  </si>
  <si>
    <t xml:space="preserve">収益的収支比率及び経費回収率が昨年度より上回っている要因は、公営企業会計への移行に伴い3月打切り決算であったため、維持管理費等の支出が少なかったことが、主な要因である。
企業債償還金が平成25年度をピークに減少しているが令和6年度は約86百万円であり、まだ依然として高額である。令和6年度より施設の改築等を進めており、さらに増加する見込みである。
　本村の水洗化率は類似団体平均値に徐々平均値に近づいているものの、令和6年度においては、令和5年度よりも平均値に近付いているが、未だ平均値より低い状況であるため、さらに加入を促進させ料金収入の向上を図る。浄化槽整備区域についても、補助金を利用した加入促進を行っていく。
</t>
    <rPh sb="0" eb="3">
      <t>シュウエキテキ</t>
    </rPh>
    <rPh sb="3" eb="5">
      <t>シュウシ</t>
    </rPh>
    <rPh sb="5" eb="7">
      <t>ヒリツ</t>
    </rPh>
    <rPh sb="7" eb="8">
      <t>オヨ</t>
    </rPh>
    <rPh sb="9" eb="11">
      <t>ケイヒ</t>
    </rPh>
    <rPh sb="11" eb="13">
      <t>カイシュウ</t>
    </rPh>
    <rPh sb="13" eb="14">
      <t>リツ</t>
    </rPh>
    <rPh sb="15" eb="18">
      <t>サクネンド</t>
    </rPh>
    <rPh sb="20" eb="21">
      <t>ウワ</t>
    </rPh>
    <rPh sb="21" eb="22">
      <t>マワ</t>
    </rPh>
    <rPh sb="26" eb="28">
      <t>ヨウイン</t>
    </rPh>
    <rPh sb="30" eb="32">
      <t>コウエイ</t>
    </rPh>
    <rPh sb="32" eb="34">
      <t>キギョウ</t>
    </rPh>
    <rPh sb="34" eb="36">
      <t>カイケイ</t>
    </rPh>
    <rPh sb="38" eb="40">
      <t>イコウ</t>
    </rPh>
    <rPh sb="41" eb="42">
      <t>トモナ</t>
    </rPh>
    <rPh sb="44" eb="45">
      <t>ガツ</t>
    </rPh>
    <rPh sb="45" eb="47">
      <t>ウチキ</t>
    </rPh>
    <rPh sb="48" eb="50">
      <t>ケッサン</t>
    </rPh>
    <rPh sb="57" eb="59">
      <t>イジ</t>
    </rPh>
    <rPh sb="59" eb="62">
      <t>カンリヒ</t>
    </rPh>
    <rPh sb="62" eb="63">
      <t>トウ</t>
    </rPh>
    <rPh sb="64" eb="66">
      <t>シシュツ</t>
    </rPh>
    <rPh sb="67" eb="68">
      <t>スク</t>
    </rPh>
    <rPh sb="76" eb="77">
      <t>オモ</t>
    </rPh>
    <rPh sb="78" eb="80">
      <t>ヨウイン</t>
    </rPh>
    <rPh sb="116" eb="117">
      <t>ヤク</t>
    </rPh>
    <rPh sb="119" eb="121">
      <t>ヒャクマン</t>
    </rPh>
    <rPh sb="139" eb="141">
      <t>レイワ</t>
    </rPh>
    <rPh sb="142" eb="144">
      <t>ネンド</t>
    </rPh>
    <rPh sb="153" eb="154">
      <t>スス</t>
    </rPh>
    <rPh sb="193" eb="196">
      <t>ヘイキンチ</t>
    </rPh>
    <rPh sb="218" eb="220">
      <t>レイワ</t>
    </rPh>
    <rPh sb="221" eb="223">
      <t>ネンド</t>
    </rPh>
    <rPh sb="226" eb="229">
      <t>ヘイキンチ</t>
    </rPh>
    <rPh sb="230" eb="232">
      <t>チカヅ</t>
    </rPh>
    <rPh sb="238" eb="239">
      <t>イマ</t>
    </rPh>
    <rPh sb="240" eb="242">
      <t>ヘイキン</t>
    </rPh>
    <rPh sb="242" eb="243">
      <t>チ</t>
    </rPh>
    <rPh sb="245" eb="246">
      <t>ヒク</t>
    </rPh>
    <rPh sb="247" eb="249">
      <t>ジョウキョウ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</si>
</sst>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421-489A-835E-5096BA7E4C45}"/>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0.25</c:v>
                </c:pt>
                <c:pt idx="1">
                  <c:v>0.05</c:v>
                </c:pt>
                <c:pt idx="2">
                  <c:v>0.03</c:v>
                </c:pt>
                <c:pt idx="3">
                  <c:v>0.03</c:v>
                </c:pt>
                <c:pt idx="4">
                  <c:v>0.03</c:v>
                </c:pt>
              </c:numCache>
            </c:numRef>
          </c:val>
          <c:smooth val="0"/>
          <c:extLst>
            <c:ext xmlns:c16="http://schemas.microsoft.com/office/drawing/2014/chart" uri="{C3380CC4-5D6E-409C-BE32-E72D297353CC}">
              <c16:uniqueId val="{00000001-F421-489A-835E-5096BA7E4C45}"/>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R&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42.6</c:v>
                </c:pt>
                <c:pt idx="1">
                  <c:v>43.68</c:v>
                </c:pt>
                <c:pt idx="2">
                  <c:v>43.55</c:v>
                </c:pt>
                <c:pt idx="3">
                  <c:v>42.6</c:v>
                </c:pt>
                <c:pt idx="4">
                  <c:v>43.49</c:v>
                </c:pt>
              </c:numCache>
            </c:numRef>
          </c:val>
          <c:extLst>
            <c:ext xmlns:c16="http://schemas.microsoft.com/office/drawing/2014/chart" uri="{C3380CC4-5D6E-409C-BE32-E72D297353CC}">
              <c16:uniqueId val="{00000000-B939-4334-A4A7-A321C547AB35}"/>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54.83</c:v>
                </c:pt>
                <c:pt idx="1">
                  <c:v>66.53</c:v>
                </c:pt>
                <c:pt idx="2">
                  <c:v>52.35</c:v>
                </c:pt>
                <c:pt idx="3">
                  <c:v>46.25</c:v>
                </c:pt>
                <c:pt idx="4">
                  <c:v>45.32</c:v>
                </c:pt>
              </c:numCache>
            </c:numRef>
          </c:val>
          <c:smooth val="0"/>
          <c:extLst>
            <c:ext xmlns:c16="http://schemas.microsoft.com/office/drawing/2014/chart" uri="{C3380CC4-5D6E-409C-BE32-E72D297353CC}">
              <c16:uniqueId val="{00000001-B939-4334-A4A7-A321C547AB35}"/>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R&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67.72</c:v>
                </c:pt>
                <c:pt idx="1">
                  <c:v>68.77</c:v>
                </c:pt>
                <c:pt idx="2">
                  <c:v>69.36</c:v>
                </c:pt>
                <c:pt idx="3">
                  <c:v>70.72</c:v>
                </c:pt>
                <c:pt idx="4">
                  <c:v>73.14</c:v>
                </c:pt>
              </c:numCache>
            </c:numRef>
          </c:val>
          <c:extLst>
            <c:ext xmlns:c16="http://schemas.microsoft.com/office/drawing/2014/chart" uri="{C3380CC4-5D6E-409C-BE32-E72D297353CC}">
              <c16:uniqueId val="{00000000-30CA-463F-BD27-0000314EFFBF}"/>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84.7</c:v>
                </c:pt>
                <c:pt idx="1">
                  <c:v>84.67</c:v>
                </c:pt>
                <c:pt idx="2">
                  <c:v>84.39</c:v>
                </c:pt>
                <c:pt idx="3">
                  <c:v>83.96</c:v>
                </c:pt>
                <c:pt idx="4">
                  <c:v>83.54</c:v>
                </c:pt>
              </c:numCache>
            </c:numRef>
          </c:val>
          <c:smooth val="0"/>
          <c:extLst>
            <c:ext xmlns:c16="http://schemas.microsoft.com/office/drawing/2014/chart" uri="{C3380CC4-5D6E-409C-BE32-E72D297353CC}">
              <c16:uniqueId val="{00000001-30CA-463F-BD27-0000314EFFBF}"/>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R&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90.28</c:v>
                </c:pt>
                <c:pt idx="1">
                  <c:v>98.08</c:v>
                </c:pt>
                <c:pt idx="2">
                  <c:v>98.62</c:v>
                </c:pt>
                <c:pt idx="3">
                  <c:v>92.53</c:v>
                </c:pt>
                <c:pt idx="4">
                  <c:v>105.81</c:v>
                </c:pt>
              </c:numCache>
            </c:numRef>
          </c:val>
          <c:extLst>
            <c:ext xmlns:c16="http://schemas.microsoft.com/office/drawing/2014/chart" uri="{C3380CC4-5D6E-409C-BE32-E72D297353CC}">
              <c16:uniqueId val="{00000000-64C2-4B09-8EFD-886CB608133E}"/>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4C2-4B09-8EFD-886CB608133E}"/>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R&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6FFB-4650-A6FF-873DFE1D7F2C}"/>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FFB-4650-A6FF-873DFE1D7F2C}"/>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R&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6CF-4B44-AA0E-6AFBFDE3E3B6}"/>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6CF-4B44-AA0E-6AFBFDE3E3B6}"/>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R&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EC0-4E59-8CBB-CCD2B20AAC69}"/>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EC0-4E59-8CBB-CCD2B20AAC69}"/>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R&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058-41C8-9772-8213A42E68F0}"/>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058-41C8-9772-8213A42E68F0}"/>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R&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17.82</c:v>
                </c:pt>
                <c:pt idx="1">
                  <c:v>2.84</c:v>
                </c:pt>
                <c:pt idx="2">
                  <c:v>1767.04</c:v>
                </c:pt>
                <c:pt idx="3">
                  <c:v>1547.67</c:v>
                </c:pt>
                <c:pt idx="4">
                  <c:v>1.4</c:v>
                </c:pt>
              </c:numCache>
            </c:numRef>
          </c:val>
          <c:extLst>
            <c:ext xmlns:c16="http://schemas.microsoft.com/office/drawing/2014/chart" uri="{C3380CC4-5D6E-409C-BE32-E72D297353CC}">
              <c16:uniqueId val="{00000000-F06B-4F28-A105-70E813CC1EFD}"/>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867.83</c:v>
                </c:pt>
                <c:pt idx="1">
                  <c:v>791.76</c:v>
                </c:pt>
                <c:pt idx="2">
                  <c:v>900.82</c:v>
                </c:pt>
                <c:pt idx="3">
                  <c:v>839.21</c:v>
                </c:pt>
                <c:pt idx="4">
                  <c:v>791.46</c:v>
                </c:pt>
              </c:numCache>
            </c:numRef>
          </c:val>
          <c:smooth val="0"/>
          <c:extLst>
            <c:ext xmlns:c16="http://schemas.microsoft.com/office/drawing/2014/chart" uri="{C3380CC4-5D6E-409C-BE32-E72D297353CC}">
              <c16:uniqueId val="{00000001-F06B-4F28-A105-70E813CC1EFD}"/>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R&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27.16</c:v>
                </c:pt>
                <c:pt idx="1">
                  <c:v>64.239999999999995</c:v>
                </c:pt>
                <c:pt idx="2">
                  <c:v>51.61</c:v>
                </c:pt>
                <c:pt idx="3">
                  <c:v>60.64</c:v>
                </c:pt>
                <c:pt idx="4">
                  <c:v>74.59</c:v>
                </c:pt>
              </c:numCache>
            </c:numRef>
          </c:val>
          <c:extLst>
            <c:ext xmlns:c16="http://schemas.microsoft.com/office/drawing/2014/chart" uri="{C3380CC4-5D6E-409C-BE32-E72D297353CC}">
              <c16:uniqueId val="{00000000-FBF7-4A0F-8300-8F43F0857FD7}"/>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57.08</c:v>
                </c:pt>
                <c:pt idx="1">
                  <c:v>56.26</c:v>
                </c:pt>
                <c:pt idx="2">
                  <c:v>52.94</c:v>
                </c:pt>
                <c:pt idx="3">
                  <c:v>52.05</c:v>
                </c:pt>
                <c:pt idx="4">
                  <c:v>47.96</c:v>
                </c:pt>
              </c:numCache>
            </c:numRef>
          </c:val>
          <c:smooth val="0"/>
          <c:extLst>
            <c:ext xmlns:c16="http://schemas.microsoft.com/office/drawing/2014/chart" uri="{C3380CC4-5D6E-409C-BE32-E72D297353CC}">
              <c16:uniqueId val="{00000001-FBF7-4A0F-8300-8F43F0857FD7}"/>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R&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567.72</c:v>
                </c:pt>
                <c:pt idx="1">
                  <c:v>281.98</c:v>
                </c:pt>
                <c:pt idx="2">
                  <c:v>352.31</c:v>
                </c:pt>
                <c:pt idx="3">
                  <c:v>309.04000000000002</c:v>
                </c:pt>
                <c:pt idx="4">
                  <c:v>248.46</c:v>
                </c:pt>
              </c:numCache>
            </c:numRef>
          </c:val>
          <c:extLst>
            <c:ext xmlns:c16="http://schemas.microsoft.com/office/drawing/2014/chart" uri="{C3380CC4-5D6E-409C-BE32-E72D297353CC}">
              <c16:uniqueId val="{00000000-C920-4BC8-BE1A-8390E891A744}"/>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274.99</c:v>
                </c:pt>
                <c:pt idx="1">
                  <c:v>282.08999999999997</c:v>
                </c:pt>
                <c:pt idx="2">
                  <c:v>303.27999999999997</c:v>
                </c:pt>
                <c:pt idx="3">
                  <c:v>301.86</c:v>
                </c:pt>
                <c:pt idx="4">
                  <c:v>325.85000000000002</c:v>
                </c:pt>
              </c:numCache>
            </c:numRef>
          </c:val>
          <c:smooth val="0"/>
          <c:extLst>
            <c:ext xmlns:c16="http://schemas.microsoft.com/office/drawing/2014/chart" uri="{C3380CC4-5D6E-409C-BE32-E72D297353CC}">
              <c16:uniqueId val="{00000001-C920-4BC8-BE1A-8390E891A744}"/>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R&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【798.10】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【286.33】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366260"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8261985"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4991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56807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zoomScale="85" zoomScaleNormal="85"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7" t="str">
        <f>データ!H6</f>
        <v>熊本県　相良村</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3"/>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68" t="s">
        <v>9</v>
      </c>
      <c r="BM7" s="69"/>
      <c r="BN7" s="69"/>
      <c r="BO7" s="69"/>
      <c r="BP7" s="69"/>
      <c r="BQ7" s="69"/>
      <c r="BR7" s="69"/>
      <c r="BS7" s="69"/>
      <c r="BT7" s="69"/>
      <c r="BU7" s="69"/>
      <c r="BV7" s="69"/>
      <c r="BW7" s="69"/>
      <c r="BX7" s="69"/>
      <c r="BY7" s="70"/>
    </row>
    <row r="8" spans="1:78" ht="18.75" customHeight="1" x14ac:dyDescent="0.15">
      <c r="A8" s="2"/>
      <c r="B8" s="64" t="str">
        <f>データ!I6</f>
        <v>法非適用</v>
      </c>
      <c r="C8" s="64"/>
      <c r="D8" s="64"/>
      <c r="E8" s="64"/>
      <c r="F8" s="64"/>
      <c r="G8" s="64"/>
      <c r="H8" s="64"/>
      <c r="I8" s="64" t="str">
        <f>データ!J6</f>
        <v>下水道事業</v>
      </c>
      <c r="J8" s="64"/>
      <c r="K8" s="64"/>
      <c r="L8" s="64"/>
      <c r="M8" s="64"/>
      <c r="N8" s="64"/>
      <c r="O8" s="64"/>
      <c r="P8" s="64" t="str">
        <f>データ!K6</f>
        <v>農業集落排水</v>
      </c>
      <c r="Q8" s="64"/>
      <c r="R8" s="64"/>
      <c r="S8" s="64"/>
      <c r="T8" s="64"/>
      <c r="U8" s="64"/>
      <c r="V8" s="64"/>
      <c r="W8" s="64" t="str">
        <f>データ!L6</f>
        <v>F2</v>
      </c>
      <c r="X8" s="64"/>
      <c r="Y8" s="64"/>
      <c r="Z8" s="64"/>
      <c r="AA8" s="64"/>
      <c r="AB8" s="64"/>
      <c r="AC8" s="64"/>
      <c r="AD8" s="65" t="str">
        <f>データ!$M$6</f>
        <v>非設置</v>
      </c>
      <c r="AE8" s="65"/>
      <c r="AF8" s="65"/>
      <c r="AG8" s="65"/>
      <c r="AH8" s="65"/>
      <c r="AI8" s="65"/>
      <c r="AJ8" s="65"/>
      <c r="AK8" s="3"/>
      <c r="AL8" s="45">
        <f>データ!S6</f>
        <v>3961</v>
      </c>
      <c r="AM8" s="45"/>
      <c r="AN8" s="45"/>
      <c r="AO8" s="45"/>
      <c r="AP8" s="45"/>
      <c r="AQ8" s="45"/>
      <c r="AR8" s="45"/>
      <c r="AS8" s="45"/>
      <c r="AT8" s="44">
        <f>データ!T6</f>
        <v>94.54</v>
      </c>
      <c r="AU8" s="44"/>
      <c r="AV8" s="44"/>
      <c r="AW8" s="44"/>
      <c r="AX8" s="44"/>
      <c r="AY8" s="44"/>
      <c r="AZ8" s="44"/>
      <c r="BA8" s="44"/>
      <c r="BB8" s="44">
        <f>データ!U6</f>
        <v>41.9</v>
      </c>
      <c r="BC8" s="44"/>
      <c r="BD8" s="44"/>
      <c r="BE8" s="44"/>
      <c r="BF8" s="44"/>
      <c r="BG8" s="44"/>
      <c r="BH8" s="44"/>
      <c r="BI8" s="44"/>
      <c r="BJ8" s="3"/>
      <c r="BK8" s="3"/>
      <c r="BL8" s="60" t="s">
        <v>10</v>
      </c>
      <c r="BM8" s="61"/>
      <c r="BN8" s="62" t="s">
        <v>11</v>
      </c>
      <c r="BO8" s="62"/>
      <c r="BP8" s="62"/>
      <c r="BQ8" s="62"/>
      <c r="BR8" s="62"/>
      <c r="BS8" s="62"/>
      <c r="BT8" s="62"/>
      <c r="BU8" s="62"/>
      <c r="BV8" s="62"/>
      <c r="BW8" s="62"/>
      <c r="BX8" s="62"/>
      <c r="BY8" s="63"/>
    </row>
    <row r="9" spans="1:78" ht="18.75" customHeight="1" x14ac:dyDescent="0.15">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46" t="s">
        <v>16</v>
      </c>
      <c r="AE9" s="46"/>
      <c r="AF9" s="46"/>
      <c r="AG9" s="46"/>
      <c r="AH9" s="46"/>
      <c r="AI9" s="46"/>
      <c r="AJ9" s="46"/>
      <c r="AK9" s="3"/>
      <c r="AL9" s="46" t="s">
        <v>17</v>
      </c>
      <c r="AM9" s="46"/>
      <c r="AN9" s="46"/>
      <c r="AO9" s="46"/>
      <c r="AP9" s="46"/>
      <c r="AQ9" s="46"/>
      <c r="AR9" s="46"/>
      <c r="AS9" s="46"/>
      <c r="AT9" s="46" t="s">
        <v>18</v>
      </c>
      <c r="AU9" s="46"/>
      <c r="AV9" s="46"/>
      <c r="AW9" s="46"/>
      <c r="AX9" s="46"/>
      <c r="AY9" s="46"/>
      <c r="AZ9" s="46"/>
      <c r="BA9" s="46"/>
      <c r="BB9" s="46" t="s">
        <v>19</v>
      </c>
      <c r="BC9" s="46"/>
      <c r="BD9" s="46"/>
      <c r="BE9" s="46"/>
      <c r="BF9" s="46"/>
      <c r="BG9" s="46"/>
      <c r="BH9" s="46"/>
      <c r="BI9" s="46"/>
      <c r="BJ9" s="3"/>
      <c r="BK9" s="3"/>
      <c r="BL9" s="47" t="s">
        <v>20</v>
      </c>
      <c r="BM9" s="48"/>
      <c r="BN9" s="49" t="s">
        <v>21</v>
      </c>
      <c r="BO9" s="49"/>
      <c r="BP9" s="49"/>
      <c r="BQ9" s="49"/>
      <c r="BR9" s="49"/>
      <c r="BS9" s="49"/>
      <c r="BT9" s="49"/>
      <c r="BU9" s="49"/>
      <c r="BV9" s="49"/>
      <c r="BW9" s="49"/>
      <c r="BX9" s="49"/>
      <c r="BY9" s="50"/>
    </row>
    <row r="10" spans="1:78" ht="18.75" customHeight="1" x14ac:dyDescent="0.15">
      <c r="A10" s="2"/>
      <c r="B10" s="44" t="str">
        <f>データ!N6</f>
        <v>-</v>
      </c>
      <c r="C10" s="44"/>
      <c r="D10" s="44"/>
      <c r="E10" s="44"/>
      <c r="F10" s="44"/>
      <c r="G10" s="44"/>
      <c r="H10" s="44"/>
      <c r="I10" s="44" t="str">
        <f>データ!O6</f>
        <v>該当数値なし</v>
      </c>
      <c r="J10" s="44"/>
      <c r="K10" s="44"/>
      <c r="L10" s="44"/>
      <c r="M10" s="44"/>
      <c r="N10" s="44"/>
      <c r="O10" s="44"/>
      <c r="P10" s="44">
        <f>データ!P6</f>
        <v>94.97</v>
      </c>
      <c r="Q10" s="44"/>
      <c r="R10" s="44"/>
      <c r="S10" s="44"/>
      <c r="T10" s="44"/>
      <c r="U10" s="44"/>
      <c r="V10" s="44"/>
      <c r="W10" s="44">
        <f>データ!Q6</f>
        <v>90</v>
      </c>
      <c r="X10" s="44"/>
      <c r="Y10" s="44"/>
      <c r="Z10" s="44"/>
      <c r="AA10" s="44"/>
      <c r="AB10" s="44"/>
      <c r="AC10" s="44"/>
      <c r="AD10" s="45">
        <f>データ!R6</f>
        <v>3060</v>
      </c>
      <c r="AE10" s="45"/>
      <c r="AF10" s="45"/>
      <c r="AG10" s="45"/>
      <c r="AH10" s="45"/>
      <c r="AI10" s="45"/>
      <c r="AJ10" s="45"/>
      <c r="AK10" s="2"/>
      <c r="AL10" s="45">
        <f>データ!V6</f>
        <v>3741</v>
      </c>
      <c r="AM10" s="45"/>
      <c r="AN10" s="45"/>
      <c r="AO10" s="45"/>
      <c r="AP10" s="45"/>
      <c r="AQ10" s="45"/>
      <c r="AR10" s="45"/>
      <c r="AS10" s="45"/>
      <c r="AT10" s="44">
        <f>データ!W6</f>
        <v>4.01</v>
      </c>
      <c r="AU10" s="44"/>
      <c r="AV10" s="44"/>
      <c r="AW10" s="44"/>
      <c r="AX10" s="44"/>
      <c r="AY10" s="44"/>
      <c r="AZ10" s="44"/>
      <c r="BA10" s="44"/>
      <c r="BB10" s="44">
        <f>データ!X6</f>
        <v>932.92</v>
      </c>
      <c r="BC10" s="44"/>
      <c r="BD10" s="44"/>
      <c r="BE10" s="44"/>
      <c r="BF10" s="44"/>
      <c r="BG10" s="44"/>
      <c r="BH10" s="44"/>
      <c r="BI10" s="44"/>
      <c r="BJ10" s="2"/>
      <c r="BK10" s="2"/>
      <c r="BL10" s="51" t="s">
        <v>22</v>
      </c>
      <c r="BM10" s="52"/>
      <c r="BN10" s="53" t="s">
        <v>23</v>
      </c>
      <c r="BO10" s="53"/>
      <c r="BP10" s="53"/>
      <c r="BQ10" s="53"/>
      <c r="BR10" s="53"/>
      <c r="BS10" s="53"/>
      <c r="BT10" s="53"/>
      <c r="BU10" s="53"/>
      <c r="BV10" s="53"/>
      <c r="BW10" s="53"/>
      <c r="BX10" s="53"/>
      <c r="BY10" s="54"/>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118</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117</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116</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44</v>
      </c>
      <c r="H86" s="12" t="str">
        <f>データ!BP6</f>
        <v>【798.10】</v>
      </c>
      <c r="I86" s="12" t="str">
        <f>データ!CA6</f>
        <v>【54.51】</v>
      </c>
      <c r="J86" s="12" t="str">
        <f>データ!CL6</f>
        <v>【286.33】</v>
      </c>
      <c r="K86" s="12" t="str">
        <f>データ!CW6</f>
        <v>【49.92】</v>
      </c>
      <c r="L86" s="12" t="str">
        <f>データ!DH6</f>
        <v>【87.80】</v>
      </c>
      <c r="M86" s="12" t="s">
        <v>44</v>
      </c>
      <c r="N86" s="12" t="s">
        <v>43</v>
      </c>
      <c r="O86" s="12" t="str">
        <f>データ!EO6</f>
        <v>【0.02】</v>
      </c>
    </row>
  </sheetData>
  <sheetProtection algorithmName="SHA-512" hashValue="IIONayjTS1WU6LqU9yDyprXLi0mn2uHALZSJfneRKD97B99oUgxNERk++NpJB9uJwb9m3Fromgy1LKFfuf9YIw==" saltValue="UnKAPUmom7kHlx0nfBnOm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47</v>
      </c>
      <c r="B3" s="15" t="s">
        <v>48</v>
      </c>
      <c r="C3" s="15" t="s">
        <v>49</v>
      </c>
      <c r="D3" s="15" t="s">
        <v>50</v>
      </c>
      <c r="E3" s="15" t="s">
        <v>51</v>
      </c>
      <c r="F3" s="15" t="s">
        <v>52</v>
      </c>
      <c r="G3" s="15" t="s">
        <v>53</v>
      </c>
      <c r="H3" s="72" t="s">
        <v>54</v>
      </c>
      <c r="I3" s="73"/>
      <c r="J3" s="73"/>
      <c r="K3" s="73"/>
      <c r="L3" s="73"/>
      <c r="M3" s="73"/>
      <c r="N3" s="73"/>
      <c r="O3" s="73"/>
      <c r="P3" s="73"/>
      <c r="Q3" s="73"/>
      <c r="R3" s="73"/>
      <c r="S3" s="73"/>
      <c r="T3" s="73"/>
      <c r="U3" s="73"/>
      <c r="V3" s="73"/>
      <c r="W3" s="73"/>
      <c r="X3" s="74"/>
      <c r="Y3" s="78" t="s">
        <v>55</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28</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5" x14ac:dyDescent="0.15">
      <c r="A4" s="14" t="s">
        <v>56</v>
      </c>
      <c r="B4" s="16"/>
      <c r="C4" s="16"/>
      <c r="D4" s="16"/>
      <c r="E4" s="16"/>
      <c r="F4" s="16"/>
      <c r="G4" s="16"/>
      <c r="H4" s="75"/>
      <c r="I4" s="76"/>
      <c r="J4" s="76"/>
      <c r="K4" s="76"/>
      <c r="L4" s="76"/>
      <c r="M4" s="76"/>
      <c r="N4" s="76"/>
      <c r="O4" s="76"/>
      <c r="P4" s="76"/>
      <c r="Q4" s="76"/>
      <c r="R4" s="76"/>
      <c r="S4" s="76"/>
      <c r="T4" s="76"/>
      <c r="U4" s="76"/>
      <c r="V4" s="76"/>
      <c r="W4" s="76"/>
      <c r="X4" s="77"/>
      <c r="Y4" s="71" t="s">
        <v>57</v>
      </c>
      <c r="Z4" s="71"/>
      <c r="AA4" s="71"/>
      <c r="AB4" s="71"/>
      <c r="AC4" s="71"/>
      <c r="AD4" s="71"/>
      <c r="AE4" s="71"/>
      <c r="AF4" s="71"/>
      <c r="AG4" s="71"/>
      <c r="AH4" s="71"/>
      <c r="AI4" s="71"/>
      <c r="AJ4" s="71" t="s">
        <v>58</v>
      </c>
      <c r="AK4" s="71"/>
      <c r="AL4" s="71"/>
      <c r="AM4" s="71"/>
      <c r="AN4" s="71"/>
      <c r="AO4" s="71"/>
      <c r="AP4" s="71"/>
      <c r="AQ4" s="71"/>
      <c r="AR4" s="71"/>
      <c r="AS4" s="71"/>
      <c r="AT4" s="71"/>
      <c r="AU4" s="71" t="s">
        <v>59</v>
      </c>
      <c r="AV4" s="71"/>
      <c r="AW4" s="71"/>
      <c r="AX4" s="71"/>
      <c r="AY4" s="71"/>
      <c r="AZ4" s="71"/>
      <c r="BA4" s="71"/>
      <c r="BB4" s="71"/>
      <c r="BC4" s="71"/>
      <c r="BD4" s="71"/>
      <c r="BE4" s="71"/>
      <c r="BF4" s="71" t="s">
        <v>60</v>
      </c>
      <c r="BG4" s="71"/>
      <c r="BH4" s="71"/>
      <c r="BI4" s="71"/>
      <c r="BJ4" s="71"/>
      <c r="BK4" s="71"/>
      <c r="BL4" s="71"/>
      <c r="BM4" s="71"/>
      <c r="BN4" s="71"/>
      <c r="BO4" s="71"/>
      <c r="BP4" s="71"/>
      <c r="BQ4" s="71" t="s">
        <v>61</v>
      </c>
      <c r="BR4" s="71"/>
      <c r="BS4" s="71"/>
      <c r="BT4" s="71"/>
      <c r="BU4" s="71"/>
      <c r="BV4" s="71"/>
      <c r="BW4" s="71"/>
      <c r="BX4" s="71"/>
      <c r="BY4" s="71"/>
      <c r="BZ4" s="71"/>
      <c r="CA4" s="71"/>
      <c r="CB4" s="71" t="s">
        <v>62</v>
      </c>
      <c r="CC4" s="71"/>
      <c r="CD4" s="71"/>
      <c r="CE4" s="71"/>
      <c r="CF4" s="71"/>
      <c r="CG4" s="71"/>
      <c r="CH4" s="71"/>
      <c r="CI4" s="71"/>
      <c r="CJ4" s="71"/>
      <c r="CK4" s="71"/>
      <c r="CL4" s="71"/>
      <c r="CM4" s="71" t="s">
        <v>63</v>
      </c>
      <c r="CN4" s="71"/>
      <c r="CO4" s="71"/>
      <c r="CP4" s="71"/>
      <c r="CQ4" s="71"/>
      <c r="CR4" s="71"/>
      <c r="CS4" s="71"/>
      <c r="CT4" s="71"/>
      <c r="CU4" s="71"/>
      <c r="CV4" s="71"/>
      <c r="CW4" s="71"/>
      <c r="CX4" s="71" t="s">
        <v>64</v>
      </c>
      <c r="CY4" s="71"/>
      <c r="CZ4" s="71"/>
      <c r="DA4" s="71"/>
      <c r="DB4" s="71"/>
      <c r="DC4" s="71"/>
      <c r="DD4" s="71"/>
      <c r="DE4" s="71"/>
      <c r="DF4" s="71"/>
      <c r="DG4" s="71"/>
      <c r="DH4" s="71"/>
      <c r="DI4" s="71" t="s">
        <v>65</v>
      </c>
      <c r="DJ4" s="71"/>
      <c r="DK4" s="71"/>
      <c r="DL4" s="71"/>
      <c r="DM4" s="71"/>
      <c r="DN4" s="71"/>
      <c r="DO4" s="71"/>
      <c r="DP4" s="71"/>
      <c r="DQ4" s="71"/>
      <c r="DR4" s="71"/>
      <c r="DS4" s="71"/>
      <c r="DT4" s="71" t="s">
        <v>66</v>
      </c>
      <c r="DU4" s="71"/>
      <c r="DV4" s="71"/>
      <c r="DW4" s="71"/>
      <c r="DX4" s="71"/>
      <c r="DY4" s="71"/>
      <c r="DZ4" s="71"/>
      <c r="EA4" s="71"/>
      <c r="EB4" s="71"/>
      <c r="EC4" s="71"/>
      <c r="ED4" s="71"/>
      <c r="EE4" s="71" t="s">
        <v>67</v>
      </c>
      <c r="EF4" s="71"/>
      <c r="EG4" s="71"/>
      <c r="EH4" s="71"/>
      <c r="EI4" s="71"/>
      <c r="EJ4" s="71"/>
      <c r="EK4" s="71"/>
      <c r="EL4" s="71"/>
      <c r="EM4" s="71"/>
      <c r="EN4" s="71"/>
      <c r="EO4" s="71"/>
    </row>
    <row r="5" spans="1:145" x14ac:dyDescent="0.15">
      <c r="A5" s="14" t="s">
        <v>68</v>
      </c>
      <c r="B5" s="17"/>
      <c r="C5" s="17"/>
      <c r="D5" s="17"/>
      <c r="E5" s="17"/>
      <c r="F5" s="17"/>
      <c r="G5" s="17"/>
      <c r="H5" s="18" t="s">
        <v>69</v>
      </c>
      <c r="I5" s="18" t="s">
        <v>70</v>
      </c>
      <c r="J5" s="18" t="s">
        <v>71</v>
      </c>
      <c r="K5" s="18" t="s">
        <v>72</v>
      </c>
      <c r="L5" s="18" t="s">
        <v>73</v>
      </c>
      <c r="M5" s="18" t="s">
        <v>5</v>
      </c>
      <c r="N5" s="18" t="s">
        <v>74</v>
      </c>
      <c r="O5" s="18" t="s">
        <v>75</v>
      </c>
      <c r="P5" s="18" t="s">
        <v>76</v>
      </c>
      <c r="Q5" s="18" t="s">
        <v>77</v>
      </c>
      <c r="R5" s="18" t="s">
        <v>78</v>
      </c>
      <c r="S5" s="18" t="s">
        <v>79</v>
      </c>
      <c r="T5" s="18" t="s">
        <v>80</v>
      </c>
      <c r="U5" s="18" t="s">
        <v>81</v>
      </c>
      <c r="V5" s="18" t="s">
        <v>82</v>
      </c>
      <c r="W5" s="18" t="s">
        <v>83</v>
      </c>
      <c r="X5" s="18" t="s">
        <v>84</v>
      </c>
      <c r="Y5" s="18" t="s">
        <v>85</v>
      </c>
      <c r="Z5" s="18" t="s">
        <v>86</v>
      </c>
      <c r="AA5" s="18" t="s">
        <v>87</v>
      </c>
      <c r="AB5" s="18" t="s">
        <v>88</v>
      </c>
      <c r="AC5" s="18" t="s">
        <v>89</v>
      </c>
      <c r="AD5" s="18" t="s">
        <v>90</v>
      </c>
      <c r="AE5" s="18" t="s">
        <v>91</v>
      </c>
      <c r="AF5" s="18" t="s">
        <v>92</v>
      </c>
      <c r="AG5" s="18" t="s">
        <v>93</v>
      </c>
      <c r="AH5" s="18" t="s">
        <v>94</v>
      </c>
      <c r="AI5" s="18" t="s">
        <v>31</v>
      </c>
      <c r="AJ5" s="18" t="s">
        <v>85</v>
      </c>
      <c r="AK5" s="18" t="s">
        <v>86</v>
      </c>
      <c r="AL5" s="18" t="s">
        <v>87</v>
      </c>
      <c r="AM5" s="18" t="s">
        <v>88</v>
      </c>
      <c r="AN5" s="18" t="s">
        <v>89</v>
      </c>
      <c r="AO5" s="18" t="s">
        <v>90</v>
      </c>
      <c r="AP5" s="18" t="s">
        <v>91</v>
      </c>
      <c r="AQ5" s="18" t="s">
        <v>92</v>
      </c>
      <c r="AR5" s="18" t="s">
        <v>93</v>
      </c>
      <c r="AS5" s="18" t="s">
        <v>94</v>
      </c>
      <c r="AT5" s="18" t="s">
        <v>95</v>
      </c>
      <c r="AU5" s="18" t="s">
        <v>85</v>
      </c>
      <c r="AV5" s="18" t="s">
        <v>86</v>
      </c>
      <c r="AW5" s="18" t="s">
        <v>87</v>
      </c>
      <c r="AX5" s="18" t="s">
        <v>88</v>
      </c>
      <c r="AY5" s="18" t="s">
        <v>89</v>
      </c>
      <c r="AZ5" s="18" t="s">
        <v>90</v>
      </c>
      <c r="BA5" s="18" t="s">
        <v>91</v>
      </c>
      <c r="BB5" s="18" t="s">
        <v>92</v>
      </c>
      <c r="BC5" s="18" t="s">
        <v>93</v>
      </c>
      <c r="BD5" s="18" t="s">
        <v>94</v>
      </c>
      <c r="BE5" s="18" t="s">
        <v>95</v>
      </c>
      <c r="BF5" s="18" t="s">
        <v>85</v>
      </c>
      <c r="BG5" s="18" t="s">
        <v>86</v>
      </c>
      <c r="BH5" s="18" t="s">
        <v>87</v>
      </c>
      <c r="BI5" s="18" t="s">
        <v>88</v>
      </c>
      <c r="BJ5" s="18" t="s">
        <v>89</v>
      </c>
      <c r="BK5" s="18" t="s">
        <v>90</v>
      </c>
      <c r="BL5" s="18" t="s">
        <v>91</v>
      </c>
      <c r="BM5" s="18" t="s">
        <v>92</v>
      </c>
      <c r="BN5" s="18" t="s">
        <v>93</v>
      </c>
      <c r="BO5" s="18" t="s">
        <v>94</v>
      </c>
      <c r="BP5" s="18" t="s">
        <v>95</v>
      </c>
      <c r="BQ5" s="18" t="s">
        <v>85</v>
      </c>
      <c r="BR5" s="18" t="s">
        <v>86</v>
      </c>
      <c r="BS5" s="18" t="s">
        <v>87</v>
      </c>
      <c r="BT5" s="18" t="s">
        <v>88</v>
      </c>
      <c r="BU5" s="18" t="s">
        <v>89</v>
      </c>
      <c r="BV5" s="18" t="s">
        <v>90</v>
      </c>
      <c r="BW5" s="18" t="s">
        <v>91</v>
      </c>
      <c r="BX5" s="18" t="s">
        <v>92</v>
      </c>
      <c r="BY5" s="18" t="s">
        <v>93</v>
      </c>
      <c r="BZ5" s="18" t="s">
        <v>94</v>
      </c>
      <c r="CA5" s="18" t="s">
        <v>95</v>
      </c>
      <c r="CB5" s="18" t="s">
        <v>85</v>
      </c>
      <c r="CC5" s="18" t="s">
        <v>86</v>
      </c>
      <c r="CD5" s="18" t="s">
        <v>87</v>
      </c>
      <c r="CE5" s="18" t="s">
        <v>88</v>
      </c>
      <c r="CF5" s="18" t="s">
        <v>89</v>
      </c>
      <c r="CG5" s="18" t="s">
        <v>90</v>
      </c>
      <c r="CH5" s="18" t="s">
        <v>91</v>
      </c>
      <c r="CI5" s="18" t="s">
        <v>92</v>
      </c>
      <c r="CJ5" s="18" t="s">
        <v>93</v>
      </c>
      <c r="CK5" s="18" t="s">
        <v>94</v>
      </c>
      <c r="CL5" s="18" t="s">
        <v>95</v>
      </c>
      <c r="CM5" s="18" t="s">
        <v>85</v>
      </c>
      <c r="CN5" s="18" t="s">
        <v>86</v>
      </c>
      <c r="CO5" s="18" t="s">
        <v>87</v>
      </c>
      <c r="CP5" s="18" t="s">
        <v>88</v>
      </c>
      <c r="CQ5" s="18" t="s">
        <v>89</v>
      </c>
      <c r="CR5" s="18" t="s">
        <v>90</v>
      </c>
      <c r="CS5" s="18" t="s">
        <v>91</v>
      </c>
      <c r="CT5" s="18" t="s">
        <v>92</v>
      </c>
      <c r="CU5" s="18" t="s">
        <v>93</v>
      </c>
      <c r="CV5" s="18" t="s">
        <v>94</v>
      </c>
      <c r="CW5" s="18" t="s">
        <v>95</v>
      </c>
      <c r="CX5" s="18" t="s">
        <v>85</v>
      </c>
      <c r="CY5" s="18" t="s">
        <v>86</v>
      </c>
      <c r="CZ5" s="18" t="s">
        <v>87</v>
      </c>
      <c r="DA5" s="18" t="s">
        <v>88</v>
      </c>
      <c r="DB5" s="18" t="s">
        <v>89</v>
      </c>
      <c r="DC5" s="18" t="s">
        <v>90</v>
      </c>
      <c r="DD5" s="18" t="s">
        <v>91</v>
      </c>
      <c r="DE5" s="18" t="s">
        <v>92</v>
      </c>
      <c r="DF5" s="18" t="s">
        <v>93</v>
      </c>
      <c r="DG5" s="18" t="s">
        <v>94</v>
      </c>
      <c r="DH5" s="18" t="s">
        <v>95</v>
      </c>
      <c r="DI5" s="18" t="s">
        <v>85</v>
      </c>
      <c r="DJ5" s="18" t="s">
        <v>86</v>
      </c>
      <c r="DK5" s="18" t="s">
        <v>87</v>
      </c>
      <c r="DL5" s="18" t="s">
        <v>88</v>
      </c>
      <c r="DM5" s="18" t="s">
        <v>89</v>
      </c>
      <c r="DN5" s="18" t="s">
        <v>90</v>
      </c>
      <c r="DO5" s="18" t="s">
        <v>91</v>
      </c>
      <c r="DP5" s="18" t="s">
        <v>92</v>
      </c>
      <c r="DQ5" s="18" t="s">
        <v>93</v>
      </c>
      <c r="DR5" s="18" t="s">
        <v>94</v>
      </c>
      <c r="DS5" s="18" t="s">
        <v>95</v>
      </c>
      <c r="DT5" s="18" t="s">
        <v>85</v>
      </c>
      <c r="DU5" s="18" t="s">
        <v>86</v>
      </c>
      <c r="DV5" s="18" t="s">
        <v>87</v>
      </c>
      <c r="DW5" s="18" t="s">
        <v>88</v>
      </c>
      <c r="DX5" s="18" t="s">
        <v>89</v>
      </c>
      <c r="DY5" s="18" t="s">
        <v>90</v>
      </c>
      <c r="DZ5" s="18" t="s">
        <v>91</v>
      </c>
      <c r="EA5" s="18" t="s">
        <v>92</v>
      </c>
      <c r="EB5" s="18" t="s">
        <v>93</v>
      </c>
      <c r="EC5" s="18" t="s">
        <v>94</v>
      </c>
      <c r="ED5" s="18" t="s">
        <v>95</v>
      </c>
      <c r="EE5" s="18" t="s">
        <v>85</v>
      </c>
      <c r="EF5" s="18" t="s">
        <v>86</v>
      </c>
      <c r="EG5" s="18" t="s">
        <v>87</v>
      </c>
      <c r="EH5" s="18" t="s">
        <v>88</v>
      </c>
      <c r="EI5" s="18" t="s">
        <v>89</v>
      </c>
      <c r="EJ5" s="18" t="s">
        <v>90</v>
      </c>
      <c r="EK5" s="18" t="s">
        <v>91</v>
      </c>
      <c r="EL5" s="18" t="s">
        <v>92</v>
      </c>
      <c r="EM5" s="18" t="s">
        <v>93</v>
      </c>
      <c r="EN5" s="18" t="s">
        <v>94</v>
      </c>
      <c r="EO5" s="18" t="s">
        <v>95</v>
      </c>
    </row>
    <row r="6" spans="1:145" s="22" customFormat="1" x14ac:dyDescent="0.15">
      <c r="A6" s="14" t="s">
        <v>96</v>
      </c>
      <c r="B6" s="19">
        <f>B7</f>
        <v>2024</v>
      </c>
      <c r="C6" s="19">
        <f t="shared" ref="C6:X6" si="3">C7</f>
        <v>435104</v>
      </c>
      <c r="D6" s="19">
        <f t="shared" si="3"/>
        <v>47</v>
      </c>
      <c r="E6" s="19">
        <f t="shared" si="3"/>
        <v>17</v>
      </c>
      <c r="F6" s="19">
        <f t="shared" si="3"/>
        <v>5</v>
      </c>
      <c r="G6" s="19">
        <f t="shared" si="3"/>
        <v>0</v>
      </c>
      <c r="H6" s="19" t="str">
        <f t="shared" si="3"/>
        <v>熊本県　相良村</v>
      </c>
      <c r="I6" s="19" t="str">
        <f t="shared" si="3"/>
        <v>法非適用</v>
      </c>
      <c r="J6" s="19" t="str">
        <f t="shared" si="3"/>
        <v>下水道事業</v>
      </c>
      <c r="K6" s="19" t="str">
        <f t="shared" si="3"/>
        <v>農業集落排水</v>
      </c>
      <c r="L6" s="19" t="str">
        <f t="shared" si="3"/>
        <v>F2</v>
      </c>
      <c r="M6" s="19" t="str">
        <f t="shared" si="3"/>
        <v>非設置</v>
      </c>
      <c r="N6" s="20" t="str">
        <f t="shared" si="3"/>
        <v>-</v>
      </c>
      <c r="O6" s="20" t="str">
        <f t="shared" si="3"/>
        <v>該当数値なし</v>
      </c>
      <c r="P6" s="20">
        <f t="shared" si="3"/>
        <v>94.97</v>
      </c>
      <c r="Q6" s="20">
        <f t="shared" si="3"/>
        <v>90</v>
      </c>
      <c r="R6" s="20">
        <f t="shared" si="3"/>
        <v>3060</v>
      </c>
      <c r="S6" s="20">
        <f t="shared" si="3"/>
        <v>3961</v>
      </c>
      <c r="T6" s="20">
        <f t="shared" si="3"/>
        <v>94.54</v>
      </c>
      <c r="U6" s="20">
        <f t="shared" si="3"/>
        <v>41.9</v>
      </c>
      <c r="V6" s="20">
        <f t="shared" si="3"/>
        <v>3741</v>
      </c>
      <c r="W6" s="20">
        <f t="shared" si="3"/>
        <v>4.01</v>
      </c>
      <c r="X6" s="20">
        <f t="shared" si="3"/>
        <v>932.92</v>
      </c>
      <c r="Y6" s="21">
        <f>IF(Y7="",NA(),Y7)</f>
        <v>90.28</v>
      </c>
      <c r="Z6" s="21">
        <f t="shared" ref="Z6:AH6" si="4">IF(Z7="",NA(),Z7)</f>
        <v>98.08</v>
      </c>
      <c r="AA6" s="21">
        <f t="shared" si="4"/>
        <v>98.62</v>
      </c>
      <c r="AB6" s="21">
        <f t="shared" si="4"/>
        <v>92.53</v>
      </c>
      <c r="AC6" s="21">
        <f t="shared" si="4"/>
        <v>105.81</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1">
        <f>IF(BF7="",NA(),BF7)</f>
        <v>17.82</v>
      </c>
      <c r="BG6" s="21">
        <f t="shared" ref="BG6:BO6" si="7">IF(BG7="",NA(),BG7)</f>
        <v>2.84</v>
      </c>
      <c r="BH6" s="21">
        <f t="shared" si="7"/>
        <v>1767.04</v>
      </c>
      <c r="BI6" s="21">
        <f t="shared" si="7"/>
        <v>1547.67</v>
      </c>
      <c r="BJ6" s="21">
        <f t="shared" si="7"/>
        <v>1.4</v>
      </c>
      <c r="BK6" s="21">
        <f t="shared" si="7"/>
        <v>867.83</v>
      </c>
      <c r="BL6" s="21">
        <f t="shared" si="7"/>
        <v>791.76</v>
      </c>
      <c r="BM6" s="21">
        <f t="shared" si="7"/>
        <v>900.82</v>
      </c>
      <c r="BN6" s="21">
        <f t="shared" si="7"/>
        <v>839.21</v>
      </c>
      <c r="BO6" s="21">
        <f t="shared" si="7"/>
        <v>791.46</v>
      </c>
      <c r="BP6" s="20" t="str">
        <f>IF(BP7="","",IF(BP7="-","【-】","【"&amp;SUBSTITUTE(TEXT(BP7,"#,##0.00"),"-","△")&amp;"】"))</f>
        <v>【798.10】</v>
      </c>
      <c r="BQ6" s="21">
        <f>IF(BQ7="",NA(),BQ7)</f>
        <v>27.16</v>
      </c>
      <c r="BR6" s="21">
        <f t="shared" ref="BR6:BZ6" si="8">IF(BR7="",NA(),BR7)</f>
        <v>64.239999999999995</v>
      </c>
      <c r="BS6" s="21">
        <f t="shared" si="8"/>
        <v>51.61</v>
      </c>
      <c r="BT6" s="21">
        <f t="shared" si="8"/>
        <v>60.64</v>
      </c>
      <c r="BU6" s="21">
        <f t="shared" si="8"/>
        <v>74.59</v>
      </c>
      <c r="BV6" s="21">
        <f t="shared" si="8"/>
        <v>57.08</v>
      </c>
      <c r="BW6" s="21">
        <f t="shared" si="8"/>
        <v>56.26</v>
      </c>
      <c r="BX6" s="21">
        <f t="shared" si="8"/>
        <v>52.94</v>
      </c>
      <c r="BY6" s="21">
        <f t="shared" si="8"/>
        <v>52.05</v>
      </c>
      <c r="BZ6" s="21">
        <f t="shared" si="8"/>
        <v>47.96</v>
      </c>
      <c r="CA6" s="20" t="str">
        <f>IF(CA7="","",IF(CA7="-","【-】","【"&amp;SUBSTITUTE(TEXT(CA7,"#,##0.00"),"-","△")&amp;"】"))</f>
        <v>【54.51】</v>
      </c>
      <c r="CB6" s="21">
        <f>IF(CB7="",NA(),CB7)</f>
        <v>567.72</v>
      </c>
      <c r="CC6" s="21">
        <f t="shared" ref="CC6:CK6" si="9">IF(CC7="",NA(),CC7)</f>
        <v>281.98</v>
      </c>
      <c r="CD6" s="21">
        <f t="shared" si="9"/>
        <v>352.31</v>
      </c>
      <c r="CE6" s="21">
        <f t="shared" si="9"/>
        <v>309.04000000000002</v>
      </c>
      <c r="CF6" s="21">
        <f t="shared" si="9"/>
        <v>248.46</v>
      </c>
      <c r="CG6" s="21">
        <f t="shared" si="9"/>
        <v>274.99</v>
      </c>
      <c r="CH6" s="21">
        <f t="shared" si="9"/>
        <v>282.08999999999997</v>
      </c>
      <c r="CI6" s="21">
        <f t="shared" si="9"/>
        <v>303.27999999999997</v>
      </c>
      <c r="CJ6" s="21">
        <f t="shared" si="9"/>
        <v>301.86</v>
      </c>
      <c r="CK6" s="21">
        <f t="shared" si="9"/>
        <v>325.85000000000002</v>
      </c>
      <c r="CL6" s="20" t="str">
        <f>IF(CL7="","",IF(CL7="-","【-】","【"&amp;SUBSTITUTE(TEXT(CL7,"#,##0.00"),"-","△")&amp;"】"))</f>
        <v>【286.33】</v>
      </c>
      <c r="CM6" s="21">
        <f>IF(CM7="",NA(),CM7)</f>
        <v>42.6</v>
      </c>
      <c r="CN6" s="21">
        <f t="shared" ref="CN6:CV6" si="10">IF(CN7="",NA(),CN7)</f>
        <v>43.68</v>
      </c>
      <c r="CO6" s="21">
        <f t="shared" si="10"/>
        <v>43.55</v>
      </c>
      <c r="CP6" s="21">
        <f t="shared" si="10"/>
        <v>42.6</v>
      </c>
      <c r="CQ6" s="21">
        <f t="shared" si="10"/>
        <v>43.49</v>
      </c>
      <c r="CR6" s="21">
        <f t="shared" si="10"/>
        <v>54.83</v>
      </c>
      <c r="CS6" s="21">
        <f t="shared" si="10"/>
        <v>66.53</v>
      </c>
      <c r="CT6" s="21">
        <f t="shared" si="10"/>
        <v>52.35</v>
      </c>
      <c r="CU6" s="21">
        <f t="shared" si="10"/>
        <v>46.25</v>
      </c>
      <c r="CV6" s="21">
        <f t="shared" si="10"/>
        <v>45.32</v>
      </c>
      <c r="CW6" s="20" t="str">
        <f>IF(CW7="","",IF(CW7="-","【-】","【"&amp;SUBSTITUTE(TEXT(CW7,"#,##0.00"),"-","△")&amp;"】"))</f>
        <v>【49.92】</v>
      </c>
      <c r="CX6" s="21">
        <f>IF(CX7="",NA(),CX7)</f>
        <v>67.72</v>
      </c>
      <c r="CY6" s="21">
        <f t="shared" ref="CY6:DG6" si="11">IF(CY7="",NA(),CY7)</f>
        <v>68.77</v>
      </c>
      <c r="CZ6" s="21">
        <f t="shared" si="11"/>
        <v>69.36</v>
      </c>
      <c r="DA6" s="21">
        <f t="shared" si="11"/>
        <v>70.72</v>
      </c>
      <c r="DB6" s="21">
        <f t="shared" si="11"/>
        <v>73.14</v>
      </c>
      <c r="DC6" s="21">
        <f t="shared" si="11"/>
        <v>84.7</v>
      </c>
      <c r="DD6" s="21">
        <f t="shared" si="11"/>
        <v>84.67</v>
      </c>
      <c r="DE6" s="21">
        <f t="shared" si="11"/>
        <v>84.39</v>
      </c>
      <c r="DF6" s="21">
        <f t="shared" si="11"/>
        <v>83.96</v>
      </c>
      <c r="DG6" s="21">
        <f t="shared" si="11"/>
        <v>83.54</v>
      </c>
      <c r="DH6" s="20" t="str">
        <f>IF(DH7="","",IF(DH7="-","【-】","【"&amp;SUBSTITUTE(TEXT(DH7,"#,##0.00"),"-","△")&amp;"】"))</f>
        <v>【87.80】</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0.25</v>
      </c>
      <c r="EK6" s="21">
        <f t="shared" si="14"/>
        <v>0.05</v>
      </c>
      <c r="EL6" s="21">
        <f t="shared" si="14"/>
        <v>0.03</v>
      </c>
      <c r="EM6" s="21">
        <f t="shared" si="14"/>
        <v>0.03</v>
      </c>
      <c r="EN6" s="21">
        <f t="shared" si="14"/>
        <v>0.03</v>
      </c>
      <c r="EO6" s="20" t="str">
        <f>IF(EO7="","",IF(EO7="-","【-】","【"&amp;SUBSTITUTE(TEXT(EO7,"#,##0.00"),"-","△")&amp;"】"))</f>
        <v>【0.02】</v>
      </c>
    </row>
    <row r="7" spans="1:145" s="22" customFormat="1" x14ac:dyDescent="0.15">
      <c r="A7" s="14"/>
      <c r="B7" s="23">
        <v>2024</v>
      </c>
      <c r="C7" s="23">
        <v>435104</v>
      </c>
      <c r="D7" s="23">
        <v>47</v>
      </c>
      <c r="E7" s="23">
        <v>17</v>
      </c>
      <c r="F7" s="23">
        <v>5</v>
      </c>
      <c r="G7" s="23">
        <v>0</v>
      </c>
      <c r="H7" s="23" t="s">
        <v>97</v>
      </c>
      <c r="I7" s="23" t="s">
        <v>98</v>
      </c>
      <c r="J7" s="23" t="s">
        <v>99</v>
      </c>
      <c r="K7" s="23" t="s">
        <v>100</v>
      </c>
      <c r="L7" s="23" t="s">
        <v>101</v>
      </c>
      <c r="M7" s="23" t="s">
        <v>102</v>
      </c>
      <c r="N7" s="24" t="s">
        <v>103</v>
      </c>
      <c r="O7" s="24" t="s">
        <v>104</v>
      </c>
      <c r="P7" s="24">
        <v>94.97</v>
      </c>
      <c r="Q7" s="24">
        <v>90</v>
      </c>
      <c r="R7" s="24">
        <v>3060</v>
      </c>
      <c r="S7" s="24">
        <v>3961</v>
      </c>
      <c r="T7" s="24">
        <v>94.54</v>
      </c>
      <c r="U7" s="24">
        <v>41.9</v>
      </c>
      <c r="V7" s="24">
        <v>3741</v>
      </c>
      <c r="W7" s="24">
        <v>4.01</v>
      </c>
      <c r="X7" s="24">
        <v>932.92</v>
      </c>
      <c r="Y7" s="24">
        <v>90.28</v>
      </c>
      <c r="Z7" s="24">
        <v>98.08</v>
      </c>
      <c r="AA7" s="24">
        <v>98.62</v>
      </c>
      <c r="AB7" s="24">
        <v>92.53</v>
      </c>
      <c r="AC7" s="24">
        <v>105.81</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17.82</v>
      </c>
      <c r="BG7" s="24">
        <v>2.84</v>
      </c>
      <c r="BH7" s="24">
        <v>1767.04</v>
      </c>
      <c r="BI7" s="24">
        <v>1547.67</v>
      </c>
      <c r="BJ7" s="24">
        <v>1.4</v>
      </c>
      <c r="BK7" s="24">
        <v>867.83</v>
      </c>
      <c r="BL7" s="24">
        <v>791.76</v>
      </c>
      <c r="BM7" s="24">
        <v>900.82</v>
      </c>
      <c r="BN7" s="24">
        <v>839.21</v>
      </c>
      <c r="BO7" s="24">
        <v>791.46</v>
      </c>
      <c r="BP7" s="24">
        <v>798.1</v>
      </c>
      <c r="BQ7" s="24">
        <v>27.16</v>
      </c>
      <c r="BR7" s="24">
        <v>64.239999999999995</v>
      </c>
      <c r="BS7" s="24">
        <v>51.61</v>
      </c>
      <c r="BT7" s="24">
        <v>60.64</v>
      </c>
      <c r="BU7" s="24">
        <v>74.59</v>
      </c>
      <c r="BV7" s="24">
        <v>57.08</v>
      </c>
      <c r="BW7" s="24">
        <v>56.26</v>
      </c>
      <c r="BX7" s="24">
        <v>52.94</v>
      </c>
      <c r="BY7" s="24">
        <v>52.05</v>
      </c>
      <c r="BZ7" s="24">
        <v>47.96</v>
      </c>
      <c r="CA7" s="24">
        <v>54.51</v>
      </c>
      <c r="CB7" s="24">
        <v>567.72</v>
      </c>
      <c r="CC7" s="24">
        <v>281.98</v>
      </c>
      <c r="CD7" s="24">
        <v>352.31</v>
      </c>
      <c r="CE7" s="24">
        <v>309.04000000000002</v>
      </c>
      <c r="CF7" s="24">
        <v>248.46</v>
      </c>
      <c r="CG7" s="24">
        <v>274.99</v>
      </c>
      <c r="CH7" s="24">
        <v>282.08999999999997</v>
      </c>
      <c r="CI7" s="24">
        <v>303.27999999999997</v>
      </c>
      <c r="CJ7" s="24">
        <v>301.86</v>
      </c>
      <c r="CK7" s="24">
        <v>325.85000000000002</v>
      </c>
      <c r="CL7" s="24">
        <v>286.33</v>
      </c>
      <c r="CM7" s="24">
        <v>42.6</v>
      </c>
      <c r="CN7" s="24">
        <v>43.68</v>
      </c>
      <c r="CO7" s="24">
        <v>43.55</v>
      </c>
      <c r="CP7" s="24">
        <v>42.6</v>
      </c>
      <c r="CQ7" s="24">
        <v>43.49</v>
      </c>
      <c r="CR7" s="24">
        <v>54.83</v>
      </c>
      <c r="CS7" s="24">
        <v>66.53</v>
      </c>
      <c r="CT7" s="24">
        <v>52.35</v>
      </c>
      <c r="CU7" s="24">
        <v>46.25</v>
      </c>
      <c r="CV7" s="24">
        <v>45.32</v>
      </c>
      <c r="CW7" s="24">
        <v>49.92</v>
      </c>
      <c r="CX7" s="24">
        <v>67.72</v>
      </c>
      <c r="CY7" s="24">
        <v>68.77</v>
      </c>
      <c r="CZ7" s="24">
        <v>69.36</v>
      </c>
      <c r="DA7" s="24">
        <v>70.72</v>
      </c>
      <c r="DB7" s="24">
        <v>73.14</v>
      </c>
      <c r="DC7" s="24">
        <v>84.7</v>
      </c>
      <c r="DD7" s="24">
        <v>84.67</v>
      </c>
      <c r="DE7" s="24">
        <v>84.39</v>
      </c>
      <c r="DF7" s="24">
        <v>83.96</v>
      </c>
      <c r="DG7" s="24">
        <v>83.54</v>
      </c>
      <c r="DH7" s="24">
        <v>87.8</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0.25</v>
      </c>
      <c r="EK7" s="24">
        <v>0.05</v>
      </c>
      <c r="EL7" s="24">
        <v>0.03</v>
      </c>
      <c r="EM7" s="24">
        <v>0.03</v>
      </c>
      <c r="EN7" s="24">
        <v>0.03</v>
      </c>
      <c r="EO7" s="24">
        <v>0.02</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105</v>
      </c>
      <c r="C9" s="26" t="s">
        <v>106</v>
      </c>
      <c r="D9" s="26" t="s">
        <v>107</v>
      </c>
      <c r="E9" s="26" t="s">
        <v>108</v>
      </c>
      <c r="F9" s="26" t="s">
        <v>109</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48</v>
      </c>
      <c r="B10" s="27">
        <f>DATEVALUE($B7-B11&amp;"/1/"&amp;B12)</f>
        <v>37257</v>
      </c>
      <c r="C10" s="27">
        <f t="shared" ref="C10:F10" si="15">DATEVALUE($B7-C11&amp;"/1/"&amp;C12)</f>
        <v>37622</v>
      </c>
      <c r="D10" s="27">
        <f t="shared" si="15"/>
        <v>37988</v>
      </c>
      <c r="E10" s="27">
        <f t="shared" si="15"/>
        <v>38355</v>
      </c>
      <c r="F10" s="27">
        <f t="shared" si="15"/>
        <v>38721</v>
      </c>
    </row>
    <row r="11" spans="1:145" x14ac:dyDescent="0.15">
      <c r="B11">
        <v>22</v>
      </c>
      <c r="C11">
        <v>21</v>
      </c>
      <c r="D11">
        <v>20</v>
      </c>
      <c r="E11">
        <v>19</v>
      </c>
      <c r="F11">
        <v>18</v>
      </c>
      <c r="G11" t="s">
        <v>110</v>
      </c>
    </row>
    <row r="12" spans="1:145" x14ac:dyDescent="0.15">
      <c r="B12">
        <v>1</v>
      </c>
      <c r="C12">
        <v>1</v>
      </c>
      <c r="D12">
        <v>2</v>
      </c>
      <c r="E12">
        <v>3</v>
      </c>
      <c r="F12">
        <v>4</v>
      </c>
      <c r="G12" t="s">
        <v>111</v>
      </c>
    </row>
    <row r="13" spans="1:145" x14ac:dyDescent="0.15">
      <c r="B13" t="s">
        <v>112</v>
      </c>
      <c r="C13" t="s">
        <v>113</v>
      </c>
      <c r="D13" t="s">
        <v>113</v>
      </c>
      <c r="E13" t="s">
        <v>114</v>
      </c>
      <c r="F13" t="s">
        <v>114</v>
      </c>
      <c r="G13" t="s">
        <v>115</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4819402</cp:lastModifiedBy>
  <cp:lastPrinted>2026-02-10T09:41:38Z</cp:lastPrinted>
  <dcterms:created xsi:type="dcterms:W3CDTF">2025-12-22T09:30:00Z</dcterms:created>
  <dcterms:modified xsi:type="dcterms:W3CDTF">2026-02-10T09:41:41Z</dcterms:modified>
  <cp:category/>
</cp:coreProperties>
</file>