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3 小国町\"/>
    </mc:Choice>
  </mc:AlternateContent>
  <xr:revisionPtr revIDLastSave="0" documentId="13_ncr:1_{961C7E2C-2623-4EB4-BDD6-87A4AFCA5753}" xr6:coauthVersionLast="47" xr6:coauthVersionMax="47" xr10:uidLastSave="{00000000-0000-0000-0000-000000000000}"/>
  <workbookProtection workbookAlgorithmName="SHA-512" workbookHashValue="3SlWl/xKwp69aJL9PoQ7wpdj08BlN1qQyWZ97tTNRLpv36o33MtSKlb9WkUnHYqBrzuI4szV/FW2yXVKxqMA7A==" workbookSaltValue="9mSUAIooPlws9jo67a2HB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R6" i="5"/>
  <c r="Q6" i="5"/>
  <c r="W10" i="4" s="1"/>
  <c r="P6" i="5"/>
  <c r="P10" i="4" s="1"/>
  <c r="O6" i="5"/>
  <c r="I10" i="4" s="1"/>
  <c r="N6" i="5"/>
  <c r="B10" i="4" s="1"/>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F85" i="4"/>
  <c r="E85" i="4"/>
  <c r="AL10" i="4"/>
  <c r="AD10" i="4"/>
  <c r="BB8" i="4"/>
  <c r="AT8" i="4"/>
  <c r="AL8" i="4"/>
  <c r="AD8" i="4"/>
  <c r="W8" i="4"/>
  <c r="P8" i="4"/>
  <c r="I8" i="4"/>
  <c r="B8" i="4"/>
</calcChain>
</file>

<file path=xl/sharedStrings.xml><?xml version="1.0" encoding="utf-8"?>
<sst xmlns="http://schemas.openxmlformats.org/spreadsheetml/2006/main" count="319" uniqueCount="114">
  <si>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</si>
  <si>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</si>
  <si>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</si>
  <si>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</si>
  <si>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</si>
  <si>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</si>
  <si>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</si>
  <si>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</si>
  <si>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</si>
  <si>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</si>
  <si>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</si>
  <si>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</si>
  <si>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</si>
  <si>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</si>
  <si>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</si>
  <si>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</si>
  <si>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</si>
  <si>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</si>
  <si>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</si>
  <si>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</si>
  <si>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</si>
  <si>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</si>
  <si>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</si>
  <si>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</si>
  <si>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</si>
  <si>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</si>
  <si>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</si>
  <si>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</si>
  <si>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</si>
  <si>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</si>
  <si>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</si>
  <si>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</si>
  <si>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</si>
  <si>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</si>
  <si>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</si>
  <si>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</si>
  <si>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</si>
  <si>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</si>
  <si>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</si>
  <si>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</si>
  <si>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</si>
  <si>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</si>
  <si>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</si>
  <si>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</si>
  <si>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</si>
  <si>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</si>
  <si>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</si>
  <si>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</si>
  <si>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</si>
  <si>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</si>
  <si>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</si>
  <si>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</si>
  <si>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</si>
  <si>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</si>
  <si>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</si>
  <si>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</si>
  <si>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</si>
  <si>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</si>
  <si>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</si>
  <si>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</si>
  <si>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</si>
  <si>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</si>
  <si>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</si>
  <si>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</si>
  <si>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</si>
  <si>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</si>
  <si>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</si>
  <si>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</si>
  <si>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</si>
  <si>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</si>
  <si>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</si>
  <si>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</si>
  <si>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</si>
  <si>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</si>
  <si>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</si>
  <si>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</si>
  <si>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</si>
  <si>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</si>
  <si>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</si>
  <si>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</si>
  <si>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</si>
  <si>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</si>
  <si>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</si>
  <si>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</si>
  <si>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</si>
  <si>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</si>
  <si>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</si>
  <si>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</si>
  <si>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</si>
  <si>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</si>
  <si>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</si>
  <si>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</si>
  <si>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</si>
  <si>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</si>
  <si>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</si>
  <si>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熊本県　小国町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</si>
  <si>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</si>
  <si>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</si>
  <si>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</si>
  <si>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</si>
  <si>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</si>
  <si>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</si>
  <si>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</si>
  <si>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</si>
  <si>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</si>
  <si>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</si>
  <si>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</si>
  <si>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</si>
  <si>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</si>
  <si>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</si>
  <si>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</si>
  <si>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①有形固定資産減価償却費は全国及び類似団体平均値を大きく下回っており、老朽化は進んでいない。今後の老朽化に備え、計画的な投資を検討する。
②管渠老朽化率は、該当数値なし。
③管渠改善率は、現在のところ老朽化による影響はないと考えているため、更新を行っていないが、今後更新を行う際に、単年度に費用が集中しないように計画的な更新を検討するとともに財源確保等の問題を解決する必要がある。</t>
    <rPh sb="13" eb="15">
      <t>ゼンコク</t>
    </rPh>
    <rPh sb="15" eb="16">
      <t>オヨ</t>
    </rPh>
    <rPh sb="17" eb="19">
      <t>ルイジ</t>
    </rPh>
    <rPh sb="19" eb="21">
      <t>ダンタイ</t>
    </rPh>
    <rPh sb="21" eb="23">
      <t>ヘイキン</t>
    </rPh>
    <rPh sb="23" eb="24">
      <t>チ</t>
    </rPh>
    <rPh sb="25" eb="26">
      <t>オオ</t>
    </rPh>
    <rPh sb="28" eb="30">
      <t>シタマワ</t>
    </rPh>
    <rPh sb="35" eb="38">
      <t>ロウキュウカ</t>
    </rPh>
    <rPh sb="39" eb="40">
      <t>スス</t>
    </rPh>
    <rPh sb="46" eb="48">
      <t>コンゴ</t>
    </rPh>
    <rPh sb="49" eb="52">
      <t>ロウキュウカ</t>
    </rPh>
    <rPh sb="53" eb="54">
      <t>ソナ</t>
    </rPh>
    <rPh sb="56" eb="59">
      <t>ケイカクテキ</t>
    </rPh>
    <rPh sb="60" eb="62">
      <t>トウシ</t>
    </rPh>
    <rPh sb="63" eb="65">
      <t>ケントウ</t>
    </rPh>
    <phoneticPr fontId="1"/>
  </si>
  <si>
    <r>
      <t>①経常収支比率は、111.15%であり全国及び類似団体平均値を上回っているが、使用料収入以外の収入に依存している状況であるため、今後とも経営改善に努める必要がある。</t>
    </r>
    <r>
      <rPr>
        <sz val="11"/>
        <color rgb="FFFF0000"/>
        <rFont val="ＭＳ ゴシック"/>
        <family val="3"/>
        <charset val="128"/>
      </rPr>
      <t xml:space="preserve">
</t>
    </r>
    <r>
      <rPr>
        <sz val="11"/>
        <color theme="1"/>
        <rFont val="ＭＳ ゴシック"/>
        <family val="3"/>
        <charset val="128"/>
      </rPr>
      <t>②累積欠損金比率は、該当数値なし。</t>
    </r>
    <r>
      <rPr>
        <sz val="11"/>
        <color rgb="FFFF0000"/>
        <rFont val="ＭＳ ゴシック"/>
        <family val="3"/>
        <charset val="128"/>
      </rPr>
      <t xml:space="preserve">
</t>
    </r>
    <r>
      <rPr>
        <sz val="11"/>
        <color theme="1"/>
        <rFont val="ＭＳ ゴシック"/>
        <family val="3"/>
        <charset val="128"/>
      </rPr>
      <t>③流動比率は、62.16％であり全国及び類似団体平均値を上回っているが、100％を下回っているため、経営の改善に努める。</t>
    </r>
    <r>
      <rPr>
        <sz val="11"/>
        <color rgb="FFFF0000"/>
        <rFont val="ＭＳ ゴシック"/>
        <family val="3"/>
        <charset val="128"/>
      </rPr>
      <t xml:space="preserve">
</t>
    </r>
    <r>
      <rPr>
        <sz val="11"/>
        <color theme="1"/>
        <rFont val="ＭＳ ゴシック"/>
        <family val="3"/>
        <charset val="128"/>
      </rPr>
      <t>④企業債残高対事業規模比率は、全国及び類似団体平均値を大きく上回っている。ポンプ設備の更新時期であることから企業債の発行が多くなっている状況であるが、投資効率を考慮して計画的な事業及び企業債の発行に努める。</t>
    </r>
    <r>
      <rPr>
        <sz val="11"/>
        <color rgb="FFFF0000"/>
        <rFont val="ＭＳ ゴシック"/>
        <family val="3"/>
        <charset val="128"/>
      </rPr>
      <t xml:space="preserve">
</t>
    </r>
    <r>
      <rPr>
        <sz val="11"/>
        <color theme="1"/>
        <rFont val="ＭＳ ゴシック"/>
        <family val="3"/>
        <charset val="128"/>
      </rPr>
      <t>⑤経費回収率は、類似団体平均値を僅かに上回っているが、100％を大きく下回っているため使用料収入以外の収入に依存している状況である。今後経営改善に努めていく必要がある。</t>
    </r>
    <r>
      <rPr>
        <sz val="11"/>
        <color rgb="FFFF0000"/>
        <rFont val="ＭＳ ゴシック"/>
        <family val="3"/>
        <charset val="128"/>
      </rPr>
      <t xml:space="preserve">
</t>
    </r>
    <r>
      <rPr>
        <sz val="11"/>
        <color theme="1"/>
        <rFont val="ＭＳ ゴシック"/>
        <family val="3"/>
        <charset val="128"/>
      </rPr>
      <t>⑥汚水処理原価は、類似団体平均値を下回るが、機器の能力低下等の影響による維持管理費の増加や人口減少に伴う有収水量の減少が考えられるため、今後適切な更新を行い、コスト削減に努めたい。</t>
    </r>
    <r>
      <rPr>
        <sz val="11"/>
        <color rgb="FFFF0000"/>
        <rFont val="ＭＳ ゴシック"/>
        <family val="3"/>
        <charset val="128"/>
      </rPr>
      <t xml:space="preserve">
</t>
    </r>
    <r>
      <rPr>
        <sz val="11"/>
        <color theme="1"/>
        <rFont val="ＭＳ ゴシック"/>
        <family val="3"/>
        <charset val="128"/>
      </rPr>
      <t>⑦施設利用率は、類似団体より高くなっているが、処理機能を超過していている状況ではないため、特に問題はないと考えている。</t>
    </r>
    <r>
      <rPr>
        <sz val="11"/>
        <color rgb="FFFF0000"/>
        <rFont val="ＭＳ ゴシック"/>
        <family val="3"/>
        <charset val="128"/>
      </rPr>
      <t xml:space="preserve">
</t>
    </r>
    <r>
      <rPr>
        <sz val="11"/>
        <color theme="1"/>
        <rFont val="ＭＳ ゴシック"/>
        <family val="3"/>
        <charset val="128"/>
      </rPr>
      <t>⑧水洗化率は、全国及び類似団体平均値を上回っている状況であるが、100％に向け継続的に接続勧奨を行う必要がある。</t>
    </r>
    <rPh sb="1" eb="3">
      <t>ケイジョウ</t>
    </rPh>
    <rPh sb="19" eb="21">
      <t>ゼンコク</t>
    </rPh>
    <rPh sb="21" eb="22">
      <t>オヨ</t>
    </rPh>
    <rPh sb="23" eb="25">
      <t>ルイジ</t>
    </rPh>
    <rPh sb="25" eb="27">
      <t>ダンタイ</t>
    </rPh>
    <rPh sb="27" eb="29">
      <t>ヘイキン</t>
    </rPh>
    <rPh sb="29" eb="30">
      <t>チ</t>
    </rPh>
    <rPh sb="31" eb="33">
      <t>ウワマワ</t>
    </rPh>
    <rPh sb="39" eb="42">
      <t>シヨウリョウ</t>
    </rPh>
    <rPh sb="42" eb="44">
      <t>シュウニュウ</t>
    </rPh>
    <rPh sb="44" eb="46">
      <t>イガイ</t>
    </rPh>
    <rPh sb="47" eb="49">
      <t>シュウニュウ</t>
    </rPh>
    <rPh sb="50" eb="52">
      <t>イゾン</t>
    </rPh>
    <rPh sb="56" eb="58">
      <t>ジョウキョウ</t>
    </rPh>
    <rPh sb="64" eb="66">
      <t>コンゴ</t>
    </rPh>
    <rPh sb="68" eb="70">
      <t>ケイエイ</t>
    </rPh>
    <rPh sb="70" eb="72">
      <t>カイゼン</t>
    </rPh>
    <rPh sb="73" eb="74">
      <t>ツト</t>
    </rPh>
    <rPh sb="76" eb="78">
      <t>ヒツヨウ</t>
    </rPh>
    <rPh sb="117" eb="119">
      <t>ゼンコク</t>
    </rPh>
    <rPh sb="119" eb="120">
      <t>オヨ</t>
    </rPh>
    <rPh sb="121" eb="123">
      <t>ルイジ</t>
    </rPh>
    <rPh sb="123" eb="125">
      <t>ダンタイ</t>
    </rPh>
    <rPh sb="125" eb="127">
      <t>ヘイキン</t>
    </rPh>
    <rPh sb="127" eb="128">
      <t>チ</t>
    </rPh>
    <rPh sb="129" eb="131">
      <t>ウワマワ</t>
    </rPh>
    <rPh sb="142" eb="144">
      <t>シタマワ</t>
    </rPh>
    <rPh sb="151" eb="153">
      <t>ケイエイ</t>
    </rPh>
    <rPh sb="154" eb="156">
      <t>カイゼン</t>
    </rPh>
    <rPh sb="157" eb="158">
      <t>ツト</t>
    </rPh>
    <rPh sb="177" eb="179">
      <t>ゼンコク</t>
    </rPh>
    <rPh sb="179" eb="180">
      <t>オヨ</t>
    </rPh>
    <rPh sb="181" eb="183">
      <t>ルイジ</t>
    </rPh>
    <rPh sb="183" eb="185">
      <t>ダンタイ</t>
    </rPh>
    <rPh sb="185" eb="187">
      <t>ヘイキン</t>
    </rPh>
    <rPh sb="187" eb="188">
      <t>チ</t>
    </rPh>
    <rPh sb="189" eb="190">
      <t>オオ</t>
    </rPh>
    <rPh sb="192" eb="194">
      <t>ウワマワ</t>
    </rPh>
    <rPh sb="202" eb="204">
      <t>セツビ</t>
    </rPh>
    <rPh sb="205" eb="207">
      <t>コウシン</t>
    </rPh>
    <rPh sb="207" eb="209">
      <t>ジキ</t>
    </rPh>
    <rPh sb="216" eb="219">
      <t>キギョウサイ</t>
    </rPh>
    <rPh sb="220" eb="222">
      <t>ハッコウ</t>
    </rPh>
    <rPh sb="223" eb="224">
      <t>オオ</t>
    </rPh>
    <rPh sb="230" eb="232">
      <t>ジョウキョウ</t>
    </rPh>
    <rPh sb="237" eb="239">
      <t>トウシ</t>
    </rPh>
    <rPh sb="239" eb="241">
      <t>コウリツ</t>
    </rPh>
    <rPh sb="242" eb="244">
      <t>コウリョ</t>
    </rPh>
    <rPh sb="246" eb="249">
      <t>ケイカクテキ</t>
    </rPh>
    <rPh sb="250" eb="252">
      <t>ジギョウ</t>
    </rPh>
    <rPh sb="252" eb="253">
      <t>オヨ</t>
    </rPh>
    <rPh sb="254" eb="257">
      <t>キギョウサイ</t>
    </rPh>
    <rPh sb="258" eb="260">
      <t>ハッコウ</t>
    </rPh>
    <rPh sb="261" eb="262">
      <t>ツト</t>
    </rPh>
    <rPh sb="274" eb="276">
      <t>ルイジ</t>
    </rPh>
    <rPh sb="276" eb="278">
      <t>ダンタイ</t>
    </rPh>
    <rPh sb="278" eb="280">
      <t>ヘイキン</t>
    </rPh>
    <rPh sb="280" eb="281">
      <t>チ</t>
    </rPh>
    <rPh sb="282" eb="283">
      <t>ワズ</t>
    </rPh>
    <rPh sb="285" eb="287">
      <t>ウワマワ</t>
    </rPh>
    <rPh sb="298" eb="299">
      <t>オオ</t>
    </rPh>
    <rPh sb="301" eb="302">
      <t>シタ</t>
    </rPh>
    <rPh sb="302" eb="303">
      <t>マワ</t>
    </rPh>
    <rPh sb="326" eb="328">
      <t>ジョウキョウ</t>
    </rPh>
    <rPh sb="360" eb="362">
      <t>ルイジ</t>
    </rPh>
    <rPh sb="362" eb="364">
      <t>ダンタイ</t>
    </rPh>
    <rPh sb="364" eb="366">
      <t>ヘイキン</t>
    </rPh>
    <rPh sb="366" eb="367">
      <t>チ</t>
    </rPh>
    <rPh sb="368" eb="370">
      <t>シタマワ</t>
    </rPh>
    <rPh sb="509" eb="511">
      <t>ゼンコク</t>
    </rPh>
    <rPh sb="511" eb="512">
      <t>オヨ</t>
    </rPh>
    <rPh sb="513" eb="515">
      <t>ルイジ</t>
    </rPh>
    <rPh sb="515" eb="517">
      <t>ダンタイ</t>
    </rPh>
    <rPh sb="517" eb="519">
      <t>ヘイキン</t>
    </rPh>
    <rPh sb="519" eb="520">
      <t>チ</t>
    </rPh>
    <rPh sb="521" eb="523">
      <t>ウワマワ</t>
    </rPh>
    <rPh sb="527" eb="529">
      <t>ジョウキョウ</t>
    </rPh>
    <phoneticPr fontId="1"/>
  </si>
  <si>
    <r>
      <t>小国町において人口減少及び高齢化は深刻な問題であり、今後人口減少等による減収の一方で、施設の経年劣化による修繕や更新等による経費・投資の増加が懸念される。現状、黒字であるものの使用料収入以外の収入によって、事業を行っているため、今後の運営方針の検討や経営改善に向けた取組が重要である。</t>
    </r>
    <r>
      <rPr>
        <sz val="11"/>
        <color rgb="FFFF0000"/>
        <rFont val="ＭＳ ゴシック"/>
        <family val="3"/>
        <charset val="128"/>
      </rPr>
      <t xml:space="preserve">
</t>
    </r>
    <rPh sb="77" eb="79">
      <t>ゲンジョウ</t>
    </rPh>
    <rPh sb="80" eb="82">
      <t>クロジ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</si>
</sst>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75-437F-9AE7-E2E78D781A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0875-437F-9AE7-E2E78D781A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68.91</c:v>
                </c:pt>
              </c:numCache>
            </c:numRef>
          </c:val>
          <c:extLst>
            <c:ext xmlns:c16="http://schemas.microsoft.com/office/drawing/2014/chart" uri="{C3380CC4-5D6E-409C-BE32-E72D297353CC}">
              <c16:uniqueId val="{00000000-E6C4-44EC-93C0-B43374C3AE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6C4-44EC-93C0-B43374C3AE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89.29</c:v>
                </c:pt>
              </c:numCache>
            </c:numRef>
          </c:val>
          <c:extLst>
            <c:ext xmlns:c16="http://schemas.microsoft.com/office/drawing/2014/chart" uri="{C3380CC4-5D6E-409C-BE32-E72D297353CC}">
              <c16:uniqueId val="{00000000-EECB-426B-82E9-F9B95FB8E9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ECB-426B-82E9-F9B95FB8E9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111.15</c:v>
                </c:pt>
              </c:numCache>
            </c:numRef>
          </c:val>
          <c:extLst>
            <c:ext xmlns:c16="http://schemas.microsoft.com/office/drawing/2014/chart" uri="{C3380CC4-5D6E-409C-BE32-E72D297353CC}">
              <c16:uniqueId val="{00000000-03C6-4CF1-A3A0-712389AD83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3C6-4CF1-A3A0-712389AD83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3.62</c:v>
                </c:pt>
              </c:numCache>
            </c:numRef>
          </c:val>
          <c:extLst>
            <c:ext xmlns:c16="http://schemas.microsoft.com/office/drawing/2014/chart" uri="{C3380CC4-5D6E-409C-BE32-E72D297353CC}">
              <c16:uniqueId val="{00000000-4A0A-429F-81BE-1AF2433DB6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4A0A-429F-81BE-1AF2433DB6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CC-47AB-9AE6-F25E167A17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4CC-47AB-9AE6-F25E167A17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D92-4D45-A6F3-BF4A521996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6D92-4D45-A6F3-BF4A521996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62.16</c:v>
                </c:pt>
              </c:numCache>
            </c:numRef>
          </c:val>
          <c:extLst>
            <c:ext xmlns:c16="http://schemas.microsoft.com/office/drawing/2014/chart" uri="{C3380CC4-5D6E-409C-BE32-E72D297353CC}">
              <c16:uniqueId val="{00000000-3FCC-46F5-B567-0CA9B21740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FCC-46F5-B567-0CA9B21740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3129.32</c:v>
                </c:pt>
              </c:numCache>
            </c:numRef>
          </c:val>
          <c:extLst>
            <c:ext xmlns:c16="http://schemas.microsoft.com/office/drawing/2014/chart" uri="{C3380CC4-5D6E-409C-BE32-E72D297353CC}">
              <c16:uniqueId val="{00000000-E60F-4F2A-A8FC-FDA63591F1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E60F-4F2A-A8FC-FDA63591F1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49.84</c:v>
                </c:pt>
              </c:numCache>
            </c:numRef>
          </c:val>
          <c:extLst>
            <c:ext xmlns:c16="http://schemas.microsoft.com/office/drawing/2014/chart" uri="{C3380CC4-5D6E-409C-BE32-E72D297353CC}">
              <c16:uniqueId val="{00000000-445F-4795-BDEE-4D67E49EBD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445F-4795-BDEE-4D67E49EBD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306.95999999999998</c:v>
                </c:pt>
              </c:numCache>
            </c:numRef>
          </c:val>
          <c:extLst>
            <c:ext xmlns:c16="http://schemas.microsoft.com/office/drawing/2014/chart" uri="{C3380CC4-5D6E-409C-BE32-E72D297353CC}">
              <c16:uniqueId val="{00000000-42E3-421F-94DA-4624C00A91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42E3-421F-94DA-4624C00A91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熊本県　小国町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6295</v>
      </c>
      <c r="AM8" s="35"/>
      <c r="AN8" s="35"/>
      <c r="AO8" s="35"/>
      <c r="AP8" s="35"/>
      <c r="AQ8" s="35"/>
      <c r="AR8" s="35"/>
      <c r="AS8" s="35"/>
      <c r="AT8" s="36">
        <f>データ!T6</f>
        <v>136.94</v>
      </c>
      <c r="AU8" s="36"/>
      <c r="AV8" s="36"/>
      <c r="AW8" s="36"/>
      <c r="AX8" s="36"/>
      <c r="AY8" s="36"/>
      <c r="AZ8" s="36"/>
      <c r="BA8" s="36"/>
      <c r="BB8" s="36">
        <f>データ!U6</f>
        <v>45.97</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58.59</v>
      </c>
      <c r="J10" s="36"/>
      <c r="K10" s="36"/>
      <c r="L10" s="36"/>
      <c r="M10" s="36"/>
      <c r="N10" s="36"/>
      <c r="O10" s="36"/>
      <c r="P10" s="36">
        <f>データ!P6</f>
        <v>17.260000000000002</v>
      </c>
      <c r="Q10" s="36"/>
      <c r="R10" s="36"/>
      <c r="S10" s="36"/>
      <c r="T10" s="36"/>
      <c r="U10" s="36"/>
      <c r="V10" s="36"/>
      <c r="W10" s="36">
        <f>データ!Q6</f>
        <v>100</v>
      </c>
      <c r="X10" s="36"/>
      <c r="Y10" s="36"/>
      <c r="Z10" s="36"/>
      <c r="AA10" s="36"/>
      <c r="AB10" s="36"/>
      <c r="AC10" s="36"/>
      <c r="AD10" s="35">
        <f>データ!R6</f>
        <v>4840</v>
      </c>
      <c r="AE10" s="35"/>
      <c r="AF10" s="35"/>
      <c r="AG10" s="35"/>
      <c r="AH10" s="35"/>
      <c r="AI10" s="35"/>
      <c r="AJ10" s="35"/>
      <c r="AK10" s="2"/>
      <c r="AL10" s="35">
        <f>データ!V6</f>
        <v>1074</v>
      </c>
      <c r="AM10" s="35"/>
      <c r="AN10" s="35"/>
      <c r="AO10" s="35"/>
      <c r="AP10" s="35"/>
      <c r="AQ10" s="35"/>
      <c r="AR10" s="35"/>
      <c r="AS10" s="35"/>
      <c r="AT10" s="36">
        <f>データ!W6</f>
        <v>0.69</v>
      </c>
      <c r="AU10" s="36"/>
      <c r="AV10" s="36"/>
      <c r="AW10" s="36"/>
      <c r="AX10" s="36"/>
      <c r="AY10" s="36"/>
      <c r="AZ10" s="36"/>
      <c r="BA10" s="36"/>
      <c r="BB10" s="36">
        <f>データ!X6</f>
        <v>1556.52</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Hrs5W4DkE/UUWoSbzY8q7vWJrnhF+Y8eoropMCuhCV9AgHnrb1SvXhjwhHp7yeUKjHWstgPetXGxo6M9wQcxZw==" saltValue="ljPvou31uI6tQ3hOgIr9B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59</v>
      </c>
      <c r="D3" s="16" t="s">
        <v>38</v>
      </c>
      <c r="E3" s="16" t="s">
        <v>4</v>
      </c>
      <c r="F3" s="16" t="s">
        <v>3</v>
      </c>
      <c r="G3" s="16" t="s">
        <v>24</v>
      </c>
      <c r="H3" s="73" t="s">
        <v>60</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61</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27</v>
      </c>
      <c r="AV4" s="72"/>
      <c r="AW4" s="72"/>
      <c r="AX4" s="72"/>
      <c r="AY4" s="72"/>
      <c r="AZ4" s="72"/>
      <c r="BA4" s="72"/>
      <c r="BB4" s="72"/>
      <c r="BC4" s="72"/>
      <c r="BD4" s="72"/>
      <c r="BE4" s="72"/>
      <c r="BF4" s="72" t="s">
        <v>63</v>
      </c>
      <c r="BG4" s="72"/>
      <c r="BH4" s="72"/>
      <c r="BI4" s="72"/>
      <c r="BJ4" s="72"/>
      <c r="BK4" s="72"/>
      <c r="BL4" s="72"/>
      <c r="BM4" s="72"/>
      <c r="BN4" s="72"/>
      <c r="BO4" s="72"/>
      <c r="BP4" s="72"/>
      <c r="BQ4" s="72" t="s">
        <v>14</v>
      </c>
      <c r="BR4" s="72"/>
      <c r="BS4" s="72"/>
      <c r="BT4" s="72"/>
      <c r="BU4" s="72"/>
      <c r="BV4" s="72"/>
      <c r="BW4" s="72"/>
      <c r="BX4" s="72"/>
      <c r="BY4" s="72"/>
      <c r="BZ4" s="72"/>
      <c r="CA4" s="72"/>
      <c r="CB4" s="72" t="s">
        <v>62</v>
      </c>
      <c r="CC4" s="72"/>
      <c r="CD4" s="72"/>
      <c r="CE4" s="72"/>
      <c r="CF4" s="72"/>
      <c r="CG4" s="72"/>
      <c r="CH4" s="72"/>
      <c r="CI4" s="72"/>
      <c r="CJ4" s="72"/>
      <c r="CK4" s="72"/>
      <c r="CL4" s="72"/>
      <c r="CM4" s="72" t="s">
        <v>1</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15">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15">
      <c r="A6" s="14" t="s">
        <v>94</v>
      </c>
      <c r="B6" s="19">
        <f t="shared" ref="B6:X6" si="1">B7</f>
        <v>2024</v>
      </c>
      <c r="C6" s="19">
        <f t="shared" si="1"/>
        <v>434248</v>
      </c>
      <c r="D6" s="19">
        <f t="shared" si="1"/>
        <v>46</v>
      </c>
      <c r="E6" s="19">
        <f t="shared" si="1"/>
        <v>17</v>
      </c>
      <c r="F6" s="19">
        <f t="shared" si="1"/>
        <v>5</v>
      </c>
      <c r="G6" s="19">
        <f t="shared" si="1"/>
        <v>0</v>
      </c>
      <c r="H6" s="19" t="str">
        <f t="shared" si="1"/>
        <v>熊本県　小国町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58.59</v>
      </c>
      <c r="P6" s="23">
        <f t="shared" si="1"/>
        <v>17.260000000000002</v>
      </c>
      <c r="Q6" s="23">
        <f t="shared" si="1"/>
        <v>100</v>
      </c>
      <c r="R6" s="23">
        <f t="shared" si="1"/>
        <v>4840</v>
      </c>
      <c r="S6" s="23">
        <f t="shared" si="1"/>
        <v>6295</v>
      </c>
      <c r="T6" s="23">
        <f t="shared" si="1"/>
        <v>136.94</v>
      </c>
      <c r="U6" s="23">
        <f t="shared" si="1"/>
        <v>45.97</v>
      </c>
      <c r="V6" s="23">
        <f t="shared" si="1"/>
        <v>1074</v>
      </c>
      <c r="W6" s="23">
        <f t="shared" si="1"/>
        <v>0.69</v>
      </c>
      <c r="X6" s="23">
        <f t="shared" si="1"/>
        <v>1556.52</v>
      </c>
      <c r="Y6" s="27" t="str">
        <f t="shared" ref="Y6:AH6" si="2">IF(Y7="",NA(),Y7)</f>
        <v>-</v>
      </c>
      <c r="Z6" s="27" t="str">
        <f t="shared" si="2"/>
        <v>-</v>
      </c>
      <c r="AA6" s="27" t="str">
        <f t="shared" si="2"/>
        <v>-</v>
      </c>
      <c r="AB6" s="27" t="str">
        <f t="shared" si="2"/>
        <v>-</v>
      </c>
      <c r="AC6" s="27">
        <f t="shared" si="2"/>
        <v>111.15</v>
      </c>
      <c r="AD6" s="27" t="str">
        <f t="shared" si="2"/>
        <v>-</v>
      </c>
      <c r="AE6" s="27" t="str">
        <f t="shared" si="2"/>
        <v>-</v>
      </c>
      <c r="AF6" s="27" t="str">
        <f t="shared" si="2"/>
        <v>-</v>
      </c>
      <c r="AG6" s="27" t="str">
        <f t="shared" si="2"/>
        <v>-</v>
      </c>
      <c r="AH6" s="27">
        <f t="shared" si="2"/>
        <v>106.62</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107.99</v>
      </c>
      <c r="AT6" s="23" t="str">
        <f>IF(AT7="","",IF(AT7="-","【-】","【"&amp;SUBSTITUTE(TEXT(AT7,"#,##0.00"),"-","△")&amp;"】"))</f>
        <v>【102.74】</v>
      </c>
      <c r="AU6" s="27" t="str">
        <f t="shared" ref="AU6:BD6" si="4">IF(AU7="",NA(),AU7)</f>
        <v>-</v>
      </c>
      <c r="AV6" s="27" t="str">
        <f t="shared" si="4"/>
        <v>-</v>
      </c>
      <c r="AW6" s="27" t="str">
        <f t="shared" si="4"/>
        <v>-</v>
      </c>
      <c r="AX6" s="27" t="str">
        <f t="shared" si="4"/>
        <v>-</v>
      </c>
      <c r="AY6" s="27">
        <f t="shared" si="4"/>
        <v>62.16</v>
      </c>
      <c r="AZ6" s="27" t="str">
        <f t="shared" si="4"/>
        <v>-</v>
      </c>
      <c r="BA6" s="27" t="str">
        <f t="shared" si="4"/>
        <v>-</v>
      </c>
      <c r="BB6" s="27" t="str">
        <f t="shared" si="4"/>
        <v>-</v>
      </c>
      <c r="BC6" s="27" t="str">
        <f t="shared" si="4"/>
        <v>-</v>
      </c>
      <c r="BD6" s="27">
        <f t="shared" si="4"/>
        <v>58.25</v>
      </c>
      <c r="BE6" s="23" t="str">
        <f>IF(BE7="","",IF(BE7="-","【-】","【"&amp;SUBSTITUTE(TEXT(BE7,"#,##0.00"),"-","△")&amp;"】"))</f>
        <v>【47.19】</v>
      </c>
      <c r="BF6" s="27" t="str">
        <f t="shared" ref="BF6:BO6" si="5">IF(BF7="",NA(),BF7)</f>
        <v>-</v>
      </c>
      <c r="BG6" s="27" t="str">
        <f t="shared" si="5"/>
        <v>-</v>
      </c>
      <c r="BH6" s="27" t="str">
        <f t="shared" si="5"/>
        <v>-</v>
      </c>
      <c r="BI6" s="27" t="str">
        <f t="shared" si="5"/>
        <v>-</v>
      </c>
      <c r="BJ6" s="27">
        <f t="shared" si="5"/>
        <v>3129.32</v>
      </c>
      <c r="BK6" s="27" t="str">
        <f t="shared" si="5"/>
        <v>-</v>
      </c>
      <c r="BL6" s="27" t="str">
        <f t="shared" si="5"/>
        <v>-</v>
      </c>
      <c r="BM6" s="27" t="str">
        <f t="shared" si="5"/>
        <v>-</v>
      </c>
      <c r="BN6" s="27" t="str">
        <f t="shared" si="5"/>
        <v>-</v>
      </c>
      <c r="BO6" s="27">
        <f t="shared" si="5"/>
        <v>791.46</v>
      </c>
      <c r="BP6" s="23" t="str">
        <f>IF(BP7="","",IF(BP7="-","【-】","【"&amp;SUBSTITUTE(TEXT(BP7,"#,##0.00"),"-","△")&amp;"】"))</f>
        <v>【798.10】</v>
      </c>
      <c r="BQ6" s="27" t="str">
        <f t="shared" ref="BQ6:BZ6" si="6">IF(BQ7="",NA(),BQ7)</f>
        <v>-</v>
      </c>
      <c r="BR6" s="27" t="str">
        <f t="shared" si="6"/>
        <v>-</v>
      </c>
      <c r="BS6" s="27" t="str">
        <f t="shared" si="6"/>
        <v>-</v>
      </c>
      <c r="BT6" s="27" t="str">
        <f t="shared" si="6"/>
        <v>-</v>
      </c>
      <c r="BU6" s="27">
        <f t="shared" si="6"/>
        <v>49.84</v>
      </c>
      <c r="BV6" s="27" t="str">
        <f t="shared" si="6"/>
        <v>-</v>
      </c>
      <c r="BW6" s="27" t="str">
        <f t="shared" si="6"/>
        <v>-</v>
      </c>
      <c r="BX6" s="27" t="str">
        <f t="shared" si="6"/>
        <v>-</v>
      </c>
      <c r="BY6" s="27" t="str">
        <f t="shared" si="6"/>
        <v>-</v>
      </c>
      <c r="BZ6" s="27">
        <f t="shared" si="6"/>
        <v>47.96</v>
      </c>
      <c r="CA6" s="23" t="str">
        <f>IF(CA7="","",IF(CA7="-","【-】","【"&amp;SUBSTITUTE(TEXT(CA7,"#,##0.00"),"-","△")&amp;"】"))</f>
        <v>【54.51】</v>
      </c>
      <c r="CB6" s="27" t="str">
        <f t="shared" ref="CB6:CK6" si="7">IF(CB7="",NA(),CB7)</f>
        <v>-</v>
      </c>
      <c r="CC6" s="27" t="str">
        <f t="shared" si="7"/>
        <v>-</v>
      </c>
      <c r="CD6" s="27" t="str">
        <f t="shared" si="7"/>
        <v>-</v>
      </c>
      <c r="CE6" s="27" t="str">
        <f t="shared" si="7"/>
        <v>-</v>
      </c>
      <c r="CF6" s="27">
        <f t="shared" si="7"/>
        <v>306.95999999999998</v>
      </c>
      <c r="CG6" s="27" t="str">
        <f t="shared" si="7"/>
        <v>-</v>
      </c>
      <c r="CH6" s="27" t="str">
        <f t="shared" si="7"/>
        <v>-</v>
      </c>
      <c r="CI6" s="27" t="str">
        <f t="shared" si="7"/>
        <v>-</v>
      </c>
      <c r="CJ6" s="27" t="str">
        <f t="shared" si="7"/>
        <v>-</v>
      </c>
      <c r="CK6" s="27">
        <f t="shared" si="7"/>
        <v>325.85000000000002</v>
      </c>
      <c r="CL6" s="23" t="str">
        <f>IF(CL7="","",IF(CL7="-","【-】","【"&amp;SUBSTITUTE(TEXT(CL7,"#,##0.00"),"-","△")&amp;"】"))</f>
        <v>【286.33】</v>
      </c>
      <c r="CM6" s="27" t="str">
        <f t="shared" ref="CM6:CV6" si="8">IF(CM7="",NA(),CM7)</f>
        <v>-</v>
      </c>
      <c r="CN6" s="27" t="str">
        <f t="shared" si="8"/>
        <v>-</v>
      </c>
      <c r="CO6" s="27" t="str">
        <f t="shared" si="8"/>
        <v>-</v>
      </c>
      <c r="CP6" s="27" t="str">
        <f t="shared" si="8"/>
        <v>-</v>
      </c>
      <c r="CQ6" s="27">
        <f t="shared" si="8"/>
        <v>68.91</v>
      </c>
      <c r="CR6" s="27" t="str">
        <f t="shared" si="8"/>
        <v>-</v>
      </c>
      <c r="CS6" s="27" t="str">
        <f t="shared" si="8"/>
        <v>-</v>
      </c>
      <c r="CT6" s="27" t="str">
        <f t="shared" si="8"/>
        <v>-</v>
      </c>
      <c r="CU6" s="27" t="str">
        <f t="shared" si="8"/>
        <v>-</v>
      </c>
      <c r="CV6" s="27">
        <f t="shared" si="8"/>
        <v>45.32</v>
      </c>
      <c r="CW6" s="23" t="str">
        <f>IF(CW7="","",IF(CW7="-","【-】","【"&amp;SUBSTITUTE(TEXT(CW7,"#,##0.00"),"-","△")&amp;"】"))</f>
        <v>【49.92】</v>
      </c>
      <c r="CX6" s="27" t="str">
        <f t="shared" ref="CX6:DG6" si="9">IF(CX7="",NA(),CX7)</f>
        <v>-</v>
      </c>
      <c r="CY6" s="27" t="str">
        <f t="shared" si="9"/>
        <v>-</v>
      </c>
      <c r="CZ6" s="27" t="str">
        <f t="shared" si="9"/>
        <v>-</v>
      </c>
      <c r="DA6" s="27" t="str">
        <f t="shared" si="9"/>
        <v>-</v>
      </c>
      <c r="DB6" s="27">
        <f t="shared" si="9"/>
        <v>89.29</v>
      </c>
      <c r="DC6" s="27" t="str">
        <f t="shared" si="9"/>
        <v>-</v>
      </c>
      <c r="DD6" s="27" t="str">
        <f t="shared" si="9"/>
        <v>-</v>
      </c>
      <c r="DE6" s="27" t="str">
        <f t="shared" si="9"/>
        <v>-</v>
      </c>
      <c r="DF6" s="27" t="str">
        <f t="shared" si="9"/>
        <v>-</v>
      </c>
      <c r="DG6" s="27">
        <f t="shared" si="9"/>
        <v>83.54</v>
      </c>
      <c r="DH6" s="23" t="str">
        <f>IF(DH7="","",IF(DH7="-","【-】","【"&amp;SUBSTITUTE(TEXT(DH7,"#,##0.00"),"-","△")&amp;"】"))</f>
        <v>【87.80】</v>
      </c>
      <c r="DI6" s="27" t="str">
        <f t="shared" ref="DI6:DR6" si="10">IF(DI7="",NA(),DI7)</f>
        <v>-</v>
      </c>
      <c r="DJ6" s="27" t="str">
        <f t="shared" si="10"/>
        <v>-</v>
      </c>
      <c r="DK6" s="27" t="str">
        <f t="shared" si="10"/>
        <v>-</v>
      </c>
      <c r="DL6" s="27" t="str">
        <f t="shared" si="10"/>
        <v>-</v>
      </c>
      <c r="DM6" s="27">
        <f t="shared" si="10"/>
        <v>3.62</v>
      </c>
      <c r="DN6" s="27" t="str">
        <f t="shared" si="10"/>
        <v>-</v>
      </c>
      <c r="DO6" s="27" t="str">
        <f t="shared" si="10"/>
        <v>-</v>
      </c>
      <c r="DP6" s="27" t="str">
        <f t="shared" si="10"/>
        <v>-</v>
      </c>
      <c r="DQ6" s="27" t="str">
        <f t="shared" si="10"/>
        <v>-</v>
      </c>
      <c r="DR6" s="27">
        <f t="shared" si="10"/>
        <v>24.53</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0.03</v>
      </c>
      <c r="EO6" s="23" t="str">
        <f>IF(EO7="","",IF(EO7="-","【-】","【"&amp;SUBSTITUTE(TEXT(EO7,"#,##0.00"),"-","△")&amp;"】"))</f>
        <v>【0.02】</v>
      </c>
    </row>
    <row r="7" spans="1:148" s="13" customFormat="1" x14ac:dyDescent="0.15">
      <c r="A7" s="14"/>
      <c r="B7" s="20">
        <v>2024</v>
      </c>
      <c r="C7" s="20">
        <v>434248</v>
      </c>
      <c r="D7" s="20">
        <v>46</v>
      </c>
      <c r="E7" s="20">
        <v>17</v>
      </c>
      <c r="F7" s="20">
        <v>5</v>
      </c>
      <c r="G7" s="20">
        <v>0</v>
      </c>
      <c r="H7" s="20" t="s">
        <v>95</v>
      </c>
      <c r="I7" s="20" t="s">
        <v>96</v>
      </c>
      <c r="J7" s="20" t="s">
        <v>97</v>
      </c>
      <c r="K7" s="20" t="s">
        <v>98</v>
      </c>
      <c r="L7" s="20" t="s">
        <v>99</v>
      </c>
      <c r="M7" s="20" t="s">
        <v>100</v>
      </c>
      <c r="N7" s="24" t="s">
        <v>101</v>
      </c>
      <c r="O7" s="24">
        <v>58.59</v>
      </c>
      <c r="P7" s="24">
        <v>17.260000000000002</v>
      </c>
      <c r="Q7" s="24">
        <v>100</v>
      </c>
      <c r="R7" s="24">
        <v>4840</v>
      </c>
      <c r="S7" s="24">
        <v>6295</v>
      </c>
      <c r="T7" s="24">
        <v>136.94</v>
      </c>
      <c r="U7" s="24">
        <v>45.97</v>
      </c>
      <c r="V7" s="24">
        <v>1074</v>
      </c>
      <c r="W7" s="24">
        <v>0.69</v>
      </c>
      <c r="X7" s="24">
        <v>1556.52</v>
      </c>
      <c r="Y7" s="24" t="s">
        <v>101</v>
      </c>
      <c r="Z7" s="24" t="s">
        <v>101</v>
      </c>
      <c r="AA7" s="24" t="s">
        <v>101</v>
      </c>
      <c r="AB7" s="24" t="s">
        <v>101</v>
      </c>
      <c r="AC7" s="24">
        <v>111.15</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62.16</v>
      </c>
      <c r="AZ7" s="24" t="s">
        <v>101</v>
      </c>
      <c r="BA7" s="24" t="s">
        <v>101</v>
      </c>
      <c r="BB7" s="24" t="s">
        <v>101</v>
      </c>
      <c r="BC7" s="24" t="s">
        <v>101</v>
      </c>
      <c r="BD7" s="24">
        <v>58.25</v>
      </c>
      <c r="BE7" s="24">
        <v>47.19</v>
      </c>
      <c r="BF7" s="24" t="s">
        <v>101</v>
      </c>
      <c r="BG7" s="24" t="s">
        <v>101</v>
      </c>
      <c r="BH7" s="24" t="s">
        <v>101</v>
      </c>
      <c r="BI7" s="24" t="s">
        <v>101</v>
      </c>
      <c r="BJ7" s="24">
        <v>3129.32</v>
      </c>
      <c r="BK7" s="24" t="s">
        <v>101</v>
      </c>
      <c r="BL7" s="24" t="s">
        <v>101</v>
      </c>
      <c r="BM7" s="24" t="s">
        <v>101</v>
      </c>
      <c r="BN7" s="24" t="s">
        <v>101</v>
      </c>
      <c r="BO7" s="24">
        <v>791.46</v>
      </c>
      <c r="BP7" s="24">
        <v>798.1</v>
      </c>
      <c r="BQ7" s="24" t="s">
        <v>101</v>
      </c>
      <c r="BR7" s="24" t="s">
        <v>101</v>
      </c>
      <c r="BS7" s="24" t="s">
        <v>101</v>
      </c>
      <c r="BT7" s="24" t="s">
        <v>101</v>
      </c>
      <c r="BU7" s="24">
        <v>49.84</v>
      </c>
      <c r="BV7" s="24" t="s">
        <v>101</v>
      </c>
      <c r="BW7" s="24" t="s">
        <v>101</v>
      </c>
      <c r="BX7" s="24" t="s">
        <v>101</v>
      </c>
      <c r="BY7" s="24" t="s">
        <v>101</v>
      </c>
      <c r="BZ7" s="24">
        <v>47.96</v>
      </c>
      <c r="CA7" s="24">
        <v>54.51</v>
      </c>
      <c r="CB7" s="24" t="s">
        <v>101</v>
      </c>
      <c r="CC7" s="24" t="s">
        <v>101</v>
      </c>
      <c r="CD7" s="24" t="s">
        <v>101</v>
      </c>
      <c r="CE7" s="24" t="s">
        <v>101</v>
      </c>
      <c r="CF7" s="24">
        <v>306.95999999999998</v>
      </c>
      <c r="CG7" s="24" t="s">
        <v>101</v>
      </c>
      <c r="CH7" s="24" t="s">
        <v>101</v>
      </c>
      <c r="CI7" s="24" t="s">
        <v>101</v>
      </c>
      <c r="CJ7" s="24" t="s">
        <v>101</v>
      </c>
      <c r="CK7" s="24">
        <v>325.85000000000002</v>
      </c>
      <c r="CL7" s="24">
        <v>286.33</v>
      </c>
      <c r="CM7" s="24" t="s">
        <v>101</v>
      </c>
      <c r="CN7" s="24" t="s">
        <v>101</v>
      </c>
      <c r="CO7" s="24" t="s">
        <v>101</v>
      </c>
      <c r="CP7" s="24" t="s">
        <v>101</v>
      </c>
      <c r="CQ7" s="24">
        <v>68.91</v>
      </c>
      <c r="CR7" s="24" t="s">
        <v>101</v>
      </c>
      <c r="CS7" s="24" t="s">
        <v>101</v>
      </c>
      <c r="CT7" s="24" t="s">
        <v>101</v>
      </c>
      <c r="CU7" s="24" t="s">
        <v>101</v>
      </c>
      <c r="CV7" s="24">
        <v>45.32</v>
      </c>
      <c r="CW7" s="24">
        <v>49.92</v>
      </c>
      <c r="CX7" s="24" t="s">
        <v>101</v>
      </c>
      <c r="CY7" s="24" t="s">
        <v>101</v>
      </c>
      <c r="CZ7" s="24" t="s">
        <v>101</v>
      </c>
      <c r="DA7" s="24" t="s">
        <v>101</v>
      </c>
      <c r="DB7" s="24">
        <v>89.29</v>
      </c>
      <c r="DC7" s="24" t="s">
        <v>101</v>
      </c>
      <c r="DD7" s="24" t="s">
        <v>101</v>
      </c>
      <c r="DE7" s="24" t="s">
        <v>101</v>
      </c>
      <c r="DF7" s="24" t="s">
        <v>101</v>
      </c>
      <c r="DG7" s="24">
        <v>83.54</v>
      </c>
      <c r="DH7" s="24">
        <v>87.8</v>
      </c>
      <c r="DI7" s="24" t="s">
        <v>101</v>
      </c>
      <c r="DJ7" s="24" t="s">
        <v>101</v>
      </c>
      <c r="DK7" s="24" t="s">
        <v>101</v>
      </c>
      <c r="DL7" s="24" t="s">
        <v>101</v>
      </c>
      <c r="DM7" s="24">
        <v>3.62</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4819402</cp:lastModifiedBy>
  <dcterms:created xsi:type="dcterms:W3CDTF">2025-12-23T06:24:13Z</dcterms:created>
  <dcterms:modified xsi:type="dcterms:W3CDTF">2026-02-05T09:16:37Z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2026-01-30T11:30:52Z</vt:filetime>
  </property>
</Properties>
</file>