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7(R6分析）\下水道\"/>
    </mc:Choice>
  </mc:AlternateContent>
  <xr:revisionPtr revIDLastSave="0" documentId="13_ncr:1_{56CB3C91-A937-498E-B27A-2CFD4FC6888B}" xr6:coauthVersionLast="47" xr6:coauthVersionMax="47" xr10:uidLastSave="{00000000-0000-0000-0000-000000000000}"/>
  <workbookProtection workbookAlgorithmName="SHA-512" workbookHashValue="/zp3JxWvFuzbVraN0r6hPT91hz15SkcAFovkWXGm61NJt3/BS71j8qiDzjI9cHA4lyjsCWk+mdwZ8slWYey06g==" workbookSaltValue="++TXYDFwhz/7xmnY7Hp2c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I10"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<sst xmlns="http://schemas.openxmlformats.org/spreadsheetml/2006/main" count="236" uniqueCount="116">
  <si>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</si>
  <si>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</si>
  <si>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</si>
  <si>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</si>
  <si>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</si>
  <si>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</si>
  <si>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</si>
  <si>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</si>
  <si>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</si>
  <si>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</si>
  <si>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</si>
  <si>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</si>
  <si>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</si>
  <si>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</si>
  <si>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</si>
  <si>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</si>
  <si>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</si>
  <si>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</si>
  <si>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</si>
  <si>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</si>
  <si>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</si>
  <si>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</si>
  <si>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</si>
  <si>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</si>
  <si>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</si>
  <si>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</si>
  <si>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</si>
  <si>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</si>
  <si>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</si>
  <si>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</si>
  <si>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</si>
  <si>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</si>
  <si>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</si>
  <si>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</si>
  <si>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</si>
  <si>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</si>
  <si>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</si>
  <si>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</si>
  <si>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</si>
  <si>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</si>
  <si>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</si>
  <si>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</si>
  <si>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</si>
  <si>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</si>
  <si>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</si>
  <si>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</si>
  <si>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</si>
  <si>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</si>
  <si>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</si>
  <si>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</si>
  <si>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</si>
  <si>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</si>
  <si>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</si>
  <si>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</si>
  <si>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</si>
  <si>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</si>
  <si>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</si>
  <si>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</si>
  <si>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</si>
  <si>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</si>
  <si>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</si>
  <si>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</si>
  <si>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</si>
  <si>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</si>
  <si>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</si>
  <si>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</si>
  <si>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</si>
  <si>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</si>
  <si>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</si>
  <si>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</si>
  <si>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</si>
  <si>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</si>
  <si>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</si>
  <si>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</si>
  <si>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</si>
  <si>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</si>
  <si>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</si>
  <si>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</si>
  <si>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</si>
  <si>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</si>
  <si>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</si>
  <si>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</si>
  <si>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</si>
  <si>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</si>
  <si>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</si>
  <si>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</si>
  <si>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</si>
  <si>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</si>
  <si>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</si>
  <si>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</si>
  <si>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</si>
  <si>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</si>
  <si>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</si>
  <si>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</si>
  <si>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</si>
  <si>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</si>
  <si>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</si>
  <si>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</si>
  <si>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</si>
  <si>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</si>
  <si>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</si>
  <si>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</si>
  <si>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</si>
  <si>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</si>
  <si>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</si>
  <si>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</si>
  <si>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</si>
  <si>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</si>
  <si>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</si>
  <si>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</si>
  <si>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</si>
  <si>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</si>
  <si>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</si>
  <si>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本市の公共下水道事業は、昭和56年の供用開始から40年以上が経過しています。長寿命化計画やストックマネジメント計画に基づき、老朽化した管渠やマンホール蓋の更新、ポンプ場の電気設備・機械設備の改築・更新を行っています。
　施設の不具合による機能停止等を防ぐため、今後も計画等に基づき、国庫補助事業の採択を受けながら改築・更新を計画的に進めていきます。また、老朽化対策と合わせて、耐震化も進めていきます。
　</t>
    <phoneticPr fontId="4"/>
  </si>
  <si>
    <r>
      <t>平成27年度から地方公営企業会計に移行し10回目の決算となりましたが、経常収益が経常費用を上回ったため、①の経常収支比率が100％を超え、単年度収支が5年連続の黒字となりました。⑤の経費回収率についても下水道使用料収入が汚水処理費を上回っているため100％を超え、汚水処理費用を使用料収入で賄えている状況となりました。これらの主な要因は、令和5年度の下水道使用料改定や人口増加などにより下水道使用料である営業収益が増加したことによるものです。</t>
    </r>
    <r>
      <rPr>
        <sz val="11"/>
        <color rgb="FFFF0000"/>
        <rFont val="ＭＳ ゴシック"/>
        <family val="3"/>
        <charset val="128"/>
      </rPr>
      <t xml:space="preserve">
</t>
    </r>
    <r>
      <rPr>
        <sz val="11"/>
        <color theme="1"/>
        <rFont val="ＭＳ ゴシック"/>
        <family val="3"/>
        <charset val="128"/>
      </rPr>
      <t>　営業収益に対する累積欠損金の状況を表す②の累積欠損金比率は、廃止した処理場の解体工事費用や固定資産除却損などで令和2年度及び令和3年度に多額の費用が発生しましたが、令和4年度より3年連続で純利益の発生により改善しています。今後も使用料改定による使用料収入の増収や維持管理費等のコスト抑制に努めながら累積欠損金の解消を目指していきます。</t>
    </r>
    <r>
      <rPr>
        <sz val="11"/>
        <color rgb="FFFF0000"/>
        <rFont val="ＭＳ ゴシック"/>
        <family val="3"/>
        <charset val="128"/>
      </rPr>
      <t xml:space="preserve">
　</t>
    </r>
    <r>
      <rPr>
        <sz val="11"/>
        <color theme="1"/>
        <rFont val="ＭＳ ゴシック"/>
        <family val="3"/>
        <charset val="128"/>
      </rPr>
      <t>④の企業債残高対事業規模比率は、類似団体平均値より低い状況となっていますが、必要な更新事業を先送りにすることがないよう留意していく必要があります。</t>
    </r>
    <r>
      <rPr>
        <sz val="11"/>
        <color rgb="FFFF0000"/>
        <rFont val="ＭＳ ゴシック"/>
        <family val="3"/>
        <charset val="128"/>
      </rPr>
      <t xml:space="preserve">
</t>
    </r>
    <r>
      <rPr>
        <sz val="11"/>
        <color theme="1"/>
        <rFont val="ＭＳ ゴシック"/>
        <family val="3"/>
        <charset val="128"/>
      </rPr>
      <t>　⑦の施設利用率は、平成27年度末に単独公共下水道を流域下水道へ接続したため値なしとなっています。</t>
    </r>
    <rPh sb="184" eb="186">
      <t>ジンコウ</t>
    </rPh>
    <rPh sb="186" eb="188">
      <t>ゾウカ</t>
    </rPh>
    <rPh sb="193" eb="196">
      <t>ゲスイドウ</t>
    </rPh>
    <rPh sb="196" eb="199">
      <t>シヨウリョウ</t>
    </rPh>
    <rPh sb="202" eb="204">
      <t>エイギョウ</t>
    </rPh>
    <rPh sb="204" eb="206">
      <t>シュウエキ</t>
    </rPh>
    <rPh sb="207" eb="209">
      <t>ゾウカ</t>
    </rPh>
    <phoneticPr fontId="4"/>
  </si>
  <si>
    <t xml:space="preserve"> 認可区域の整備についてはほぼ完了し、維持管理及び改築・更新が主な事業となっています。老朽化対策としてストックマネジメント計画に基づき、更新事業を計画的に進めています。安定した下水道事業サービスの持続と施設の老朽化へ対応するためには使用料の値上げは不可避であり、令和元年度に1回目、令和5年9月に2回目の値上げを行いました。さらに、令和9年度に3回目の値上げを行う予定です。
　本市は今後数年は人口増が見込まれますが、いずれ人口が減少していくことが予想されるため、将来を見据えた経営が必要であると考えています。令和5年度に経営戦略の見直しを行いましたが、今後も経営環境の変化に適切に対応するとともに、引き続き下水道事業の効率化と経営の健全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</si>
</sst>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4" borderId="6" xfId="0" applyFont="1" applyFill="1" applyBorder="1" applyAlignment="1" applyProtection="1">
      <alignment horizontal="left" vertical="top" wrapText="1"/>
      <protection locked="0"/>
    </xf>
    <xf numFmtId="0" fontId="16" fillId="4" borderId="0" xfId="0" applyFont="1" applyFill="1" applyAlignment="1" applyProtection="1">
      <alignment horizontal="left" vertical="top" wrapText="1"/>
      <protection locked="0"/>
    </xf>
    <xf numFmtId="0" fontId="16" fillId="4" borderId="7" xfId="0" applyFont="1" applyFill="1" applyBorder="1" applyAlignment="1" applyProtection="1">
      <alignment horizontal="left" vertical="top" wrapText="1"/>
      <protection locked="0"/>
    </xf>
    <xf numFmtId="0" fontId="16" fillId="4" borderId="8"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8"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0.08</c:v>
                </c:pt>
                <c:pt idx="2">
                  <c:v>0.16</c:v>
                </c:pt>
                <c:pt idx="3">
                  <c:v>0.14000000000000001</c:v>
                </c:pt>
                <c:pt idx="4">
                  <c:v>0.69</c:v>
                </c:pt>
              </c:numCache>
            </c:numRef>
          </c:val>
          <c:extLst>
            <c:ext xmlns:c16="http://schemas.microsoft.com/office/drawing/2014/chart" uri="{C3380CC4-5D6E-409C-BE32-E72D297353CC}">
              <c16:uniqueId val="{00000000-8B33-4AAC-8A63-70CAB53AE0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8B33-4AAC-8A63-70CAB53AE0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F-48E5-B408-4EC63C10B5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136F-48E5-B408-4EC63C10B5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99.46</c:v>
                </c:pt>
                <c:pt idx="1">
                  <c:v>99.52</c:v>
                </c:pt>
                <c:pt idx="2">
                  <c:v>99.52</c:v>
                </c:pt>
                <c:pt idx="3">
                  <c:v>99.52</c:v>
                </c:pt>
                <c:pt idx="4">
                  <c:v>99.65</c:v>
                </c:pt>
              </c:numCache>
            </c:numRef>
          </c:val>
          <c:extLst>
            <c:ext xmlns:c16="http://schemas.microsoft.com/office/drawing/2014/chart" uri="{C3380CC4-5D6E-409C-BE32-E72D297353CC}">
              <c16:uniqueId val="{00000000-A50E-47DB-9FF3-4FE50074CE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A50E-47DB-9FF3-4FE50074CE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110.34</c:v>
                </c:pt>
                <c:pt idx="1">
                  <c:v>109.78</c:v>
                </c:pt>
                <c:pt idx="2">
                  <c:v>112.82</c:v>
                </c:pt>
                <c:pt idx="3">
                  <c:v>123.27</c:v>
                </c:pt>
                <c:pt idx="4">
                  <c:v>126.69</c:v>
                </c:pt>
              </c:numCache>
            </c:numRef>
          </c:val>
          <c:extLst>
            <c:ext xmlns:c16="http://schemas.microsoft.com/office/drawing/2014/chart" uri="{C3380CC4-5D6E-409C-BE32-E72D297353CC}">
              <c16:uniqueId val="{00000000-7B7A-4305-A70A-10B706EA40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7B7A-4305-A70A-10B706EA40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18.28</c:v>
                </c:pt>
                <c:pt idx="1">
                  <c:v>21.1</c:v>
                </c:pt>
                <c:pt idx="2">
                  <c:v>23.95</c:v>
                </c:pt>
                <c:pt idx="3">
                  <c:v>26.75</c:v>
                </c:pt>
                <c:pt idx="4">
                  <c:v>28.21</c:v>
                </c:pt>
              </c:numCache>
            </c:numRef>
          </c:val>
          <c:extLst>
            <c:ext xmlns:c16="http://schemas.microsoft.com/office/drawing/2014/chart" uri="{C3380CC4-5D6E-409C-BE32-E72D297353CC}">
              <c16:uniqueId val="{00000000-1914-4F72-8A9E-0E81258385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1914-4F72-8A9E-0E81258385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91-4D4C-A33B-38BB134824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E291-4D4C-A33B-38BB134824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169.58</c:v>
                </c:pt>
                <c:pt idx="1">
                  <c:v>207.73</c:v>
                </c:pt>
                <c:pt idx="2">
                  <c:v>195.18</c:v>
                </c:pt>
                <c:pt idx="3">
                  <c:v>171.08</c:v>
                </c:pt>
                <c:pt idx="4">
                  <c:v>135.6</c:v>
                </c:pt>
              </c:numCache>
            </c:numRef>
          </c:val>
          <c:extLst>
            <c:ext xmlns:c16="http://schemas.microsoft.com/office/drawing/2014/chart" uri="{C3380CC4-5D6E-409C-BE32-E72D297353CC}">
              <c16:uniqueId val="{00000000-48E1-4FE4-8447-564CA381C8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48E1-4FE4-8447-564CA381C8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107.34</c:v>
                </c:pt>
                <c:pt idx="1">
                  <c:v>58.01</c:v>
                </c:pt>
                <c:pt idx="2">
                  <c:v>89.08</c:v>
                </c:pt>
                <c:pt idx="3">
                  <c:v>90.86</c:v>
                </c:pt>
                <c:pt idx="4">
                  <c:v>97.22</c:v>
                </c:pt>
              </c:numCache>
            </c:numRef>
          </c:val>
          <c:extLst>
            <c:ext xmlns:c16="http://schemas.microsoft.com/office/drawing/2014/chart" uri="{C3380CC4-5D6E-409C-BE32-E72D297353CC}">
              <c16:uniqueId val="{00000000-AE93-49D3-AA01-37509487D5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AE93-49D3-AA01-37509487D5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573.54999999999995</c:v>
                </c:pt>
                <c:pt idx="1">
                  <c:v>540.92999999999995</c:v>
                </c:pt>
                <c:pt idx="2">
                  <c:v>519.49</c:v>
                </c:pt>
                <c:pt idx="3">
                  <c:v>468.15</c:v>
                </c:pt>
                <c:pt idx="4">
                  <c:v>512.5</c:v>
                </c:pt>
              </c:numCache>
            </c:numRef>
          </c:val>
          <c:extLst>
            <c:ext xmlns:c16="http://schemas.microsoft.com/office/drawing/2014/chart" uri="{C3380CC4-5D6E-409C-BE32-E72D297353CC}">
              <c16:uniqueId val="{00000000-8F5A-48BE-AFA6-53687EA03C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8F5A-48BE-AFA6-53687EA03C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112.89</c:v>
                </c:pt>
                <c:pt idx="1">
                  <c:v>111.41</c:v>
                </c:pt>
                <c:pt idx="2">
                  <c:v>114.44</c:v>
                </c:pt>
                <c:pt idx="3">
                  <c:v>112.32</c:v>
                </c:pt>
                <c:pt idx="4">
                  <c:v>111.35</c:v>
                </c:pt>
              </c:numCache>
            </c:numRef>
          </c:val>
          <c:extLst>
            <c:ext xmlns:c16="http://schemas.microsoft.com/office/drawing/2014/chart" uri="{C3380CC4-5D6E-409C-BE32-E72D297353CC}">
              <c16:uniqueId val="{00000000-A4C8-4F46-B6B5-4D4224D4C2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A4C8-4F46-B6B5-4D4224D4C2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105.05</c:v>
                </c:pt>
                <c:pt idx="1">
                  <c:v>105.25</c:v>
                </c:pt>
                <c:pt idx="2">
                  <c:v>101.8</c:v>
                </c:pt>
                <c:pt idx="3">
                  <c:v>107.7</c:v>
                </c:pt>
                <c:pt idx="4">
                  <c:v>113.09</c:v>
                </c:pt>
              </c:numCache>
            </c:numRef>
          </c:val>
          <c:extLst>
            <c:ext xmlns:c16="http://schemas.microsoft.com/office/drawing/2014/chart" uri="{C3380CC4-5D6E-409C-BE32-E72D297353CC}">
              <c16:uniqueId val="{00000000-BDCE-436C-B26C-F4E6BE943A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BDCE-436C-B26C-F4E6BE943A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16" activeCellId="2" sqref="BL66:BZ82 BL47:BZ63 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熊本県　合志市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Bc1</v>
      </c>
      <c r="X8" s="58"/>
      <c r="Y8" s="58"/>
      <c r="Z8" s="58"/>
      <c r="AA8" s="58"/>
      <c r="AB8" s="58"/>
      <c r="AC8" s="58"/>
      <c r="AD8" s="59" t="str">
        <f>データ!$M$6</f>
        <v>非設置</v>
      </c>
      <c r="AE8" s="59"/>
      <c r="AF8" s="59"/>
      <c r="AG8" s="59"/>
      <c r="AH8" s="59"/>
      <c r="AI8" s="59"/>
      <c r="AJ8" s="59"/>
      <c r="AK8" s="3"/>
      <c r="AL8" s="38">
        <f>データ!S6</f>
        <v>65160</v>
      </c>
      <c r="AM8" s="38"/>
      <c r="AN8" s="38"/>
      <c r="AO8" s="38"/>
      <c r="AP8" s="38"/>
      <c r="AQ8" s="38"/>
      <c r="AR8" s="38"/>
      <c r="AS8" s="38"/>
      <c r="AT8" s="39">
        <f>データ!T6</f>
        <v>53.19</v>
      </c>
      <c r="AU8" s="39"/>
      <c r="AV8" s="39"/>
      <c r="AW8" s="39"/>
      <c r="AX8" s="39"/>
      <c r="AY8" s="39"/>
      <c r="AZ8" s="39"/>
      <c r="BA8" s="39"/>
      <c r="BB8" s="39">
        <f>データ!U6</f>
        <v>1225.04</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63.37</v>
      </c>
      <c r="J10" s="39"/>
      <c r="K10" s="39"/>
      <c r="L10" s="39"/>
      <c r="M10" s="39"/>
      <c r="N10" s="39"/>
      <c r="O10" s="39"/>
      <c r="P10" s="39">
        <f>データ!P6</f>
        <v>75.69</v>
      </c>
      <c r="Q10" s="39"/>
      <c r="R10" s="39"/>
      <c r="S10" s="39"/>
      <c r="T10" s="39"/>
      <c r="U10" s="39"/>
      <c r="V10" s="39"/>
      <c r="W10" s="39">
        <f>データ!Q6</f>
        <v>95.21</v>
      </c>
      <c r="X10" s="39"/>
      <c r="Y10" s="39"/>
      <c r="Z10" s="39"/>
      <c r="AA10" s="39"/>
      <c r="AB10" s="39"/>
      <c r="AC10" s="39"/>
      <c r="AD10" s="38">
        <f>データ!R6</f>
        <v>2596</v>
      </c>
      <c r="AE10" s="38"/>
      <c r="AF10" s="38"/>
      <c r="AG10" s="38"/>
      <c r="AH10" s="38"/>
      <c r="AI10" s="38"/>
      <c r="AJ10" s="38"/>
      <c r="AK10" s="2"/>
      <c r="AL10" s="38">
        <f>データ!V6</f>
        <v>49369</v>
      </c>
      <c r="AM10" s="38"/>
      <c r="AN10" s="38"/>
      <c r="AO10" s="38"/>
      <c r="AP10" s="38"/>
      <c r="AQ10" s="38"/>
      <c r="AR10" s="38"/>
      <c r="AS10" s="38"/>
      <c r="AT10" s="39">
        <f>データ!W6</f>
        <v>9.51</v>
      </c>
      <c r="AU10" s="39"/>
      <c r="AV10" s="39"/>
      <c r="AW10" s="39"/>
      <c r="AX10" s="39"/>
      <c r="AY10" s="39"/>
      <c r="AZ10" s="39"/>
      <c r="BA10" s="39"/>
      <c r="BB10" s="39">
        <f>データ!X6</f>
        <v>5191.2700000000004</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DAStSoPIARIdGWTcz6llPtQmftkxhg4AqwR4WvHsGYjO2Nj4UKntZZRAFgDNsxvMwTcgPgMYVyOb5EBwmo1Dw==" saltValue="CMTwWChLTuBjBaJ8tgCy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432164</v>
      </c>
      <c r="D6" s="19">
        <f t="shared" si="3"/>
        <v>46</v>
      </c>
      <c r="E6" s="19">
        <f t="shared" si="3"/>
        <v>17</v>
      </c>
      <c r="F6" s="19">
        <f t="shared" si="3"/>
        <v>1</v>
      </c>
      <c r="G6" s="19">
        <f t="shared" si="3"/>
        <v>0</v>
      </c>
      <c r="H6" s="19" t="str">
        <f t="shared" si="3"/>
        <v>熊本県　合志市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63.37</v>
      </c>
      <c r="P6" s="20">
        <f t="shared" si="3"/>
        <v>75.69</v>
      </c>
      <c r="Q6" s="20">
        <f t="shared" si="3"/>
        <v>95.21</v>
      </c>
      <c r="R6" s="20">
        <f t="shared" si="3"/>
        <v>2596</v>
      </c>
      <c r="S6" s="20">
        <f t="shared" si="3"/>
        <v>65160</v>
      </c>
      <c r="T6" s="20">
        <f t="shared" si="3"/>
        <v>53.19</v>
      </c>
      <c r="U6" s="20">
        <f t="shared" si="3"/>
        <v>1225.04</v>
      </c>
      <c r="V6" s="20">
        <f t="shared" si="3"/>
        <v>49369</v>
      </c>
      <c r="W6" s="20">
        <f t="shared" si="3"/>
        <v>9.51</v>
      </c>
      <c r="X6" s="20">
        <f t="shared" si="3"/>
        <v>5191.2700000000004</v>
      </c>
      <c r="Y6" s="21">
        <f>IF(Y7="",NA(),Y7)</f>
        <v>110.34</v>
      </c>
      <c r="Z6" s="21">
        <f t="shared" ref="Z6:AH6" si="4">IF(Z7="",NA(),Z7)</f>
        <v>109.78</v>
      </c>
      <c r="AA6" s="21">
        <f t="shared" si="4"/>
        <v>112.82</v>
      </c>
      <c r="AB6" s="21">
        <f t="shared" si="4"/>
        <v>123.27</v>
      </c>
      <c r="AC6" s="21">
        <f t="shared" si="4"/>
        <v>126.69</v>
      </c>
      <c r="AD6" s="21">
        <f t="shared" si="4"/>
        <v>106.67</v>
      </c>
      <c r="AE6" s="21">
        <f t="shared" si="4"/>
        <v>106.9</v>
      </c>
      <c r="AF6" s="21">
        <f t="shared" si="4"/>
        <v>106.74</v>
      </c>
      <c r="AG6" s="21">
        <f t="shared" si="4"/>
        <v>106.65</v>
      </c>
      <c r="AH6" s="21">
        <f t="shared" si="4"/>
        <v>106.25</v>
      </c>
      <c r="AI6" s="20" t="str">
        <f>IF(AI7="","",IF(AI7="-","【-】","【"&amp;SUBSTITUTE(TEXT(AI7,"#,##0.00"),"-","△")&amp;"】"))</f>
        <v>【105.36】</v>
      </c>
      <c r="AJ6" s="21">
        <f>IF(AJ7="",NA(),AJ7)</f>
        <v>169.58</v>
      </c>
      <c r="AK6" s="21">
        <f t="shared" ref="AK6:AS6" si="5">IF(AK7="",NA(),AK7)</f>
        <v>207.73</v>
      </c>
      <c r="AL6" s="21">
        <f t="shared" si="5"/>
        <v>195.18</v>
      </c>
      <c r="AM6" s="21">
        <f t="shared" si="5"/>
        <v>171.08</v>
      </c>
      <c r="AN6" s="21">
        <f t="shared" si="5"/>
        <v>135.6</v>
      </c>
      <c r="AO6" s="21">
        <f t="shared" si="5"/>
        <v>3.68</v>
      </c>
      <c r="AP6" s="21">
        <f t="shared" si="5"/>
        <v>5.3</v>
      </c>
      <c r="AQ6" s="21">
        <f t="shared" si="5"/>
        <v>6.49</v>
      </c>
      <c r="AR6" s="21">
        <f t="shared" si="5"/>
        <v>6.74</v>
      </c>
      <c r="AS6" s="21">
        <f t="shared" si="5"/>
        <v>6.65</v>
      </c>
      <c r="AT6" s="20" t="str">
        <f>IF(AT7="","",IF(AT7="-","【-】","【"&amp;SUBSTITUTE(TEXT(AT7,"#,##0.00"),"-","△")&amp;"】"))</f>
        <v>【3.12】</v>
      </c>
      <c r="AU6" s="21">
        <f>IF(AU7="",NA(),AU7)</f>
        <v>107.34</v>
      </c>
      <c r="AV6" s="21">
        <f t="shared" ref="AV6:BD6" si="6">IF(AV7="",NA(),AV7)</f>
        <v>58.01</v>
      </c>
      <c r="AW6" s="21">
        <f t="shared" si="6"/>
        <v>89.08</v>
      </c>
      <c r="AX6" s="21">
        <f t="shared" si="6"/>
        <v>90.86</v>
      </c>
      <c r="AY6" s="21">
        <f t="shared" si="6"/>
        <v>97.22</v>
      </c>
      <c r="AZ6" s="21">
        <f t="shared" si="6"/>
        <v>67.86</v>
      </c>
      <c r="BA6" s="21">
        <f t="shared" si="6"/>
        <v>72.92</v>
      </c>
      <c r="BB6" s="21">
        <f t="shared" si="6"/>
        <v>81.19</v>
      </c>
      <c r="BC6" s="21">
        <f t="shared" si="6"/>
        <v>85.86</v>
      </c>
      <c r="BD6" s="21">
        <f t="shared" si="6"/>
        <v>94.74</v>
      </c>
      <c r="BE6" s="20" t="str">
        <f>IF(BE7="","",IF(BE7="-","【-】","【"&amp;SUBSTITUTE(TEXT(BE7,"#,##0.00"),"-","△")&amp;"】"))</f>
        <v>【82.75】</v>
      </c>
      <c r="BF6" s="21">
        <f>IF(BF7="",NA(),BF7)</f>
        <v>573.54999999999995</v>
      </c>
      <c r="BG6" s="21">
        <f t="shared" ref="BG6:BO6" si="7">IF(BG7="",NA(),BG7)</f>
        <v>540.92999999999995</v>
      </c>
      <c r="BH6" s="21">
        <f t="shared" si="7"/>
        <v>519.49</v>
      </c>
      <c r="BI6" s="21">
        <f t="shared" si="7"/>
        <v>468.15</v>
      </c>
      <c r="BJ6" s="21">
        <f t="shared" si="7"/>
        <v>512.5</v>
      </c>
      <c r="BK6" s="21">
        <f t="shared" si="7"/>
        <v>709.4</v>
      </c>
      <c r="BL6" s="21">
        <f t="shared" si="7"/>
        <v>734.47</v>
      </c>
      <c r="BM6" s="21">
        <f t="shared" si="7"/>
        <v>720.89</v>
      </c>
      <c r="BN6" s="21">
        <f t="shared" si="7"/>
        <v>676.93</v>
      </c>
      <c r="BO6" s="21">
        <f t="shared" si="7"/>
        <v>635.88</v>
      </c>
      <c r="BP6" s="20" t="str">
        <f>IF(BP7="","",IF(BP7="-","【-】","【"&amp;SUBSTITUTE(TEXT(BP7,"#,##0.00"),"-","△")&amp;"】"))</f>
        <v>【602.56】</v>
      </c>
      <c r="BQ6" s="21">
        <f>IF(BQ7="",NA(),BQ7)</f>
        <v>112.89</v>
      </c>
      <c r="BR6" s="21">
        <f t="shared" ref="BR6:BZ6" si="8">IF(BR7="",NA(),BR7)</f>
        <v>111.41</v>
      </c>
      <c r="BS6" s="21">
        <f t="shared" si="8"/>
        <v>114.44</v>
      </c>
      <c r="BT6" s="21">
        <f t="shared" si="8"/>
        <v>112.32</v>
      </c>
      <c r="BU6" s="21">
        <f t="shared" si="8"/>
        <v>111.35</v>
      </c>
      <c r="BV6" s="21">
        <f t="shared" si="8"/>
        <v>91.14</v>
      </c>
      <c r="BW6" s="21">
        <f t="shared" si="8"/>
        <v>90.69</v>
      </c>
      <c r="BX6" s="21">
        <f t="shared" si="8"/>
        <v>90.5</v>
      </c>
      <c r="BY6" s="21">
        <f t="shared" si="8"/>
        <v>92.66</v>
      </c>
      <c r="BZ6" s="21">
        <f t="shared" si="8"/>
        <v>93.49</v>
      </c>
      <c r="CA6" s="20" t="str">
        <f>IF(CA7="","",IF(CA7="-","【-】","【"&amp;SUBSTITUTE(TEXT(CA7,"#,##0.00"),"-","△")&amp;"】"))</f>
        <v>【97.94】</v>
      </c>
      <c r="CB6" s="21">
        <f>IF(CB7="",NA(),CB7)</f>
        <v>105.05</v>
      </c>
      <c r="CC6" s="21">
        <f t="shared" ref="CC6:CK6" si="9">IF(CC7="",NA(),CC7)</f>
        <v>105.25</v>
      </c>
      <c r="CD6" s="21">
        <f t="shared" si="9"/>
        <v>101.8</v>
      </c>
      <c r="CE6" s="21">
        <f t="shared" si="9"/>
        <v>107.7</v>
      </c>
      <c r="CF6" s="21">
        <f t="shared" si="9"/>
        <v>113.09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99.46</v>
      </c>
      <c r="CY6" s="21">
        <f t="shared" ref="CY6:DG6" si="11">IF(CY7="",NA(),CY7)</f>
        <v>99.52</v>
      </c>
      <c r="CZ6" s="21">
        <f t="shared" si="11"/>
        <v>99.52</v>
      </c>
      <c r="DA6" s="21">
        <f t="shared" si="11"/>
        <v>99.52</v>
      </c>
      <c r="DB6" s="21">
        <f t="shared" si="11"/>
        <v>99.65</v>
      </c>
      <c r="DC6" s="21">
        <f t="shared" si="11"/>
        <v>94.17</v>
      </c>
      <c r="DD6" s="21">
        <f t="shared" si="11"/>
        <v>94.27</v>
      </c>
      <c r="DE6" s="21">
        <f t="shared" si="11"/>
        <v>94.46</v>
      </c>
      <c r="DF6" s="21">
        <f t="shared" si="11"/>
        <v>94.37</v>
      </c>
      <c r="DG6" s="21">
        <f t="shared" si="11"/>
        <v>94.61</v>
      </c>
      <c r="DH6" s="20" t="str">
        <f>IF(DH7="","",IF(DH7="-","【-】","【"&amp;SUBSTITUTE(TEXT(DH7,"#,##0.00"),"-","△")&amp;"】"))</f>
        <v>【96.00】</v>
      </c>
      <c r="DI6" s="21">
        <f>IF(DI7="",NA(),DI7)</f>
        <v>18.28</v>
      </c>
      <c r="DJ6" s="21">
        <f t="shared" ref="DJ6:DR6" si="12">IF(DJ7="",NA(),DJ7)</f>
        <v>21.1</v>
      </c>
      <c r="DK6" s="21">
        <f t="shared" si="12"/>
        <v>23.95</v>
      </c>
      <c r="DL6" s="21">
        <f t="shared" si="12"/>
        <v>26.75</v>
      </c>
      <c r="DM6" s="21">
        <f t="shared" si="12"/>
        <v>28.21</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1">
        <f t="shared" ref="EF6:EN6" si="14">IF(EF7="",NA(),EF7)</f>
        <v>0.08</v>
      </c>
      <c r="EG6" s="21">
        <f t="shared" si="14"/>
        <v>0.16</v>
      </c>
      <c r="EH6" s="21">
        <f t="shared" si="14"/>
        <v>0.14000000000000001</v>
      </c>
      <c r="EI6" s="21">
        <f t="shared" si="14"/>
        <v>0.69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432164</v>
      </c>
      <c r="D7" s="23">
        <v>46</v>
      </c>
      <c r="E7" s="23">
        <v>17</v>
      </c>
      <c r="F7" s="23">
        <v>1</v>
      </c>
      <c r="G7" s="23">
        <v>0</v>
      </c>
      <c r="H7" s="23" t="s">
        <v>96</v>
      </c>
      <c r="I7" s="23" t="s">
        <v>97</v>
      </c>
      <c r="J7" s="23" t="s">
        <v>98</v>
      </c>
      <c r="K7" s="23" t="s">
        <v>99</v>
      </c>
      <c r="L7" s="23" t="s">
        <v>100</v>
      </c>
      <c r="M7" s="23" t="s">
        <v>101</v>
      </c>
      <c r="N7" s="24" t="s">
        <v>102</v>
      </c>
      <c r="O7" s="24">
        <v>63.37</v>
      </c>
      <c r="P7" s="24">
        <v>75.69</v>
      </c>
      <c r="Q7" s="24">
        <v>95.21</v>
      </c>
      <c r="R7" s="24">
        <v>2596</v>
      </c>
      <c r="S7" s="24">
        <v>65160</v>
      </c>
      <c r="T7" s="24">
        <v>53.19</v>
      </c>
      <c r="U7" s="24">
        <v>1225.04</v>
      </c>
      <c r="V7" s="24">
        <v>49369</v>
      </c>
      <c r="W7" s="24">
        <v>9.51</v>
      </c>
      <c r="X7" s="24">
        <v>5191.2700000000004</v>
      </c>
      <c r="Y7" s="24">
        <v>110.34</v>
      </c>
      <c r="Z7" s="24">
        <v>109.78</v>
      </c>
      <c r="AA7" s="24">
        <v>112.82</v>
      </c>
      <c r="AB7" s="24">
        <v>123.27</v>
      </c>
      <c r="AC7" s="24">
        <v>126.69</v>
      </c>
      <c r="AD7" s="24">
        <v>106.67</v>
      </c>
      <c r="AE7" s="24">
        <v>106.9</v>
      </c>
      <c r="AF7" s="24">
        <v>106.74</v>
      </c>
      <c r="AG7" s="24">
        <v>106.65</v>
      </c>
      <c r="AH7" s="24">
        <v>106.25</v>
      </c>
      <c r="AI7" s="24">
        <v>105.36</v>
      </c>
      <c r="AJ7" s="24">
        <v>169.58</v>
      </c>
      <c r="AK7" s="24">
        <v>207.73</v>
      </c>
      <c r="AL7" s="24">
        <v>195.18</v>
      </c>
      <c r="AM7" s="24">
        <v>171.08</v>
      </c>
      <c r="AN7" s="24">
        <v>135.6</v>
      </c>
      <c r="AO7" s="24">
        <v>3.68</v>
      </c>
      <c r="AP7" s="24">
        <v>5.3</v>
      </c>
      <c r="AQ7" s="24">
        <v>6.49</v>
      </c>
      <c r="AR7" s="24">
        <v>6.74</v>
      </c>
      <c r="AS7" s="24">
        <v>6.65</v>
      </c>
      <c r="AT7" s="24">
        <v>3.12</v>
      </c>
      <c r="AU7" s="24">
        <v>107.34</v>
      </c>
      <c r="AV7" s="24">
        <v>58.01</v>
      </c>
      <c r="AW7" s="24">
        <v>89.08</v>
      </c>
      <c r="AX7" s="24">
        <v>90.86</v>
      </c>
      <c r="AY7" s="24">
        <v>97.22</v>
      </c>
      <c r="AZ7" s="24">
        <v>67.86</v>
      </c>
      <c r="BA7" s="24">
        <v>72.92</v>
      </c>
      <c r="BB7" s="24">
        <v>81.19</v>
      </c>
      <c r="BC7" s="24">
        <v>85.86</v>
      </c>
      <c r="BD7" s="24">
        <v>94.74</v>
      </c>
      <c r="BE7" s="24">
        <v>82.75</v>
      </c>
      <c r="BF7" s="24">
        <v>573.54999999999995</v>
      </c>
      <c r="BG7" s="24">
        <v>540.92999999999995</v>
      </c>
      <c r="BH7" s="24">
        <v>519.49</v>
      </c>
      <c r="BI7" s="24">
        <v>468.15</v>
      </c>
      <c r="BJ7" s="24">
        <v>512.5</v>
      </c>
      <c r="BK7" s="24">
        <v>709.4</v>
      </c>
      <c r="BL7" s="24">
        <v>734.47</v>
      </c>
      <c r="BM7" s="24">
        <v>720.89</v>
      </c>
      <c r="BN7" s="24">
        <v>676.93</v>
      </c>
      <c r="BO7" s="24">
        <v>635.88</v>
      </c>
      <c r="BP7" s="24">
        <v>602.55999999999995</v>
      </c>
      <c r="BQ7" s="24">
        <v>112.89</v>
      </c>
      <c r="BR7" s="24">
        <v>111.41</v>
      </c>
      <c r="BS7" s="24">
        <v>114.44</v>
      </c>
      <c r="BT7" s="24">
        <v>112.32</v>
      </c>
      <c r="BU7" s="24">
        <v>111.35</v>
      </c>
      <c r="BV7" s="24">
        <v>91.14</v>
      </c>
      <c r="BW7" s="24">
        <v>90.69</v>
      </c>
      <c r="BX7" s="24">
        <v>90.5</v>
      </c>
      <c r="BY7" s="24">
        <v>92.66</v>
      </c>
      <c r="BZ7" s="24">
        <v>93.49</v>
      </c>
      <c r="CA7" s="24">
        <v>97.94</v>
      </c>
      <c r="CB7" s="24">
        <v>105.05</v>
      </c>
      <c r="CC7" s="24">
        <v>105.25</v>
      </c>
      <c r="CD7" s="24">
        <v>101.8</v>
      </c>
      <c r="CE7" s="24">
        <v>107.7</v>
      </c>
      <c r="CF7" s="24">
        <v>113.09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99.46</v>
      </c>
      <c r="CY7" s="24">
        <v>99.52</v>
      </c>
      <c r="CZ7" s="24">
        <v>99.52</v>
      </c>
      <c r="DA7" s="24">
        <v>99.52</v>
      </c>
      <c r="DB7" s="24">
        <v>99.65</v>
      </c>
      <c r="DC7" s="24">
        <v>94.17</v>
      </c>
      <c r="DD7" s="24">
        <v>94.27</v>
      </c>
      <c r="DE7" s="24">
        <v>94.46</v>
      </c>
      <c r="DF7" s="24">
        <v>94.37</v>
      </c>
      <c r="DG7" s="24">
        <v>94.61</v>
      </c>
      <c r="DH7" s="24">
        <v>96</v>
      </c>
      <c r="DI7" s="24">
        <v>18.28</v>
      </c>
      <c r="DJ7" s="24">
        <v>21.1</v>
      </c>
      <c r="DK7" s="24">
        <v>23.95</v>
      </c>
      <c r="DL7" s="24">
        <v>26.75</v>
      </c>
      <c r="DM7" s="24">
        <v>28.21</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0.08</v>
      </c>
      <c r="EG7" s="24">
        <v>0.16</v>
      </c>
      <c r="EH7" s="24">
        <v>0.14000000000000001</v>
      </c>
      <c r="EI7" s="24">
        <v>0.69</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可德　誠</cp:lastModifiedBy>
  <cp:lastPrinted>2026-01-19T05:33:35Z</cp:lastPrinted>
  <dcterms:created xsi:type="dcterms:W3CDTF">2025-12-23T06:06:13Z</dcterms:created>
  <dcterms:modified xsi:type="dcterms:W3CDTF">2026-01-19T06:35:14Z</dcterms:modified>
  <cp:category/>
</cp:coreProperties>
</file>