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4 芦北町\水道\"/>
    </mc:Choice>
  </mc:AlternateContent>
  <xr:revisionPtr revIDLastSave="0" documentId="13_ncr:1_{B5D18165-8CBA-4AA4-9F54-3E1D2F19FA30}" xr6:coauthVersionLast="47" xr6:coauthVersionMax="47" xr10:uidLastSave="{00000000-0000-0000-0000-000000000000}"/>
  <workbookProtection workbookAlgorithmName="SHA-512" workbookHashValue="iH26tvw1DdhernnvudSB0dMYT8y541CWZ6mKo33EdW3pjGruTfVd5u7yDYh09y+m1ptMr8lLjWMo4jPW0bbAig==" workbookSaltValue="vnFmJuq6xMPtrfbvLYe6X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AL8" i="4" s="1"/>
  <c r="Q6" i="5"/>
  <c r="P6" i="5"/>
  <c r="P10" i="4" s="1"/>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W10" i="4"/>
  <c r="I10" i="4"/>
  <c r="BB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<sst xmlns="http://schemas.openxmlformats.org/spreadsheetml/2006/main" count="228" uniqueCount="113">
  <si>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</si>
  <si>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</si>
  <si>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</si>
  <si>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</si>
  <si>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</si>
  <si>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</si>
  <si>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</si>
  <si>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</si>
  <si>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</si>
  <si>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</si>
  <si>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</si>
  <si>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</si>
  <si>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</si>
  <si>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</si>
  <si>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</si>
  <si>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</si>
  <si>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</si>
  <si>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</si>
  <si>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</si>
  <si>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</si>
  <si>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</si>
  <si>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</si>
  <si>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</si>
  <si>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</si>
  <si>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</si>
  <si>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</si>
  <si>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</si>
  <si>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</si>
  <si>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</si>
  <si>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</si>
  <si>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</si>
  <si>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</si>
  <si>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</si>
  <si>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</si>
  <si>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</si>
  <si>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</si>
  <si>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</si>
  <si>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</si>
  <si>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</si>
  <si>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</si>
  <si>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</si>
  <si>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</si>
  <si>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</si>
  <si>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</si>
  <si>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</si>
  <si>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</si>
  <si>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</si>
  <si>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</si>
  <si>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</si>
  <si>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</si>
  <si>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</si>
  <si>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</si>
  <si>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</si>
  <si>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</si>
  <si>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</si>
  <si>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</si>
  <si>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</si>
  <si>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</si>
  <si>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</si>
  <si>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</si>
  <si>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</si>
  <si>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</si>
  <si>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</si>
  <si>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</si>
  <si>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</si>
  <si>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</si>
  <si>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</si>
  <si>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</si>
  <si>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</si>
  <si>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</si>
  <si>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</si>
  <si>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</si>
  <si>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</si>
  <si>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</si>
  <si>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</si>
  <si>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</si>
  <si>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</si>
  <si>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</si>
  <si>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</si>
  <si>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</si>
  <si>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</si>
  <si>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</si>
  <si>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</si>
  <si>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</si>
  <si>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</si>
  <si>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</si>
  <si>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</si>
  <si>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</si>
  <si>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</si>
  <si>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</si>
  <si>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</si>
  <si>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</si>
  <si>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</si>
  <si>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</si>
  <si>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</si>
  <si>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</si>
  <si>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</si>
  <si>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</si>
  <si>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</si>
  <si>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</si>
  <si>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</si>
  <si>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</si>
  <si>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</si>
  <si>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</si>
  <si>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</si>
  <si>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</si>
  <si>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</si>
  <si>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</si>
  <si>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</si>
  <si>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</si>
  <si>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本決算の経営面の数値は、令和2年7月豪雨災害からの復旧復興を経て、災害以前の状況へ改善し、有収率を除けば、良好な決算状況であると考えます。
①</t>
    </r>
    <r>
      <rPr>
        <sz val="11"/>
        <rFont val="ＭＳ ゴシック"/>
        <family val="3"/>
        <charset val="128"/>
      </rPr>
      <t>経常収支比率</t>
    </r>
    <r>
      <rPr>
        <sz val="11"/>
        <color theme="1"/>
        <rFont val="ＭＳ ゴシック"/>
        <family val="3"/>
        <charset val="128"/>
      </rPr>
      <t>は前年度比9.099ポイント減の104.37％で、健全経営の水準とされる100％を上回っており、良好な値を示しています。
②累積欠損金は発生していません。
③流動比率は平均値を上回っており、短期債務に対する支払い能力及び長期健全性が保たれています。
④企業債残高対給水収益比率は、企業債の借入について抑制しており、減少傾向にあります。
⑤料金回収率は、前年度から9.84ポイント減少しましたが、平均値を上回っており、配水管の更新等に充てる財源を確保しています。
⑥給水原価は、前年度から14.63円増の162.25円で、年々上昇傾向にあります。しかしながら、良質な地下水に恵まれており、平均値より低く抑えられています。
⑦施設利用率は、平均値を上回っており、今後も効率的な運用に努めます。
⑧有収率は、前年度から4.33ポイント上昇しました。今後も最重要事業として、漏水調査及び老朽管の更新を行っていくことで有収率の向上を目指します。</t>
    </r>
    <rPh sb="73" eb="75">
      <t>ケイジョウ</t>
    </rPh>
    <rPh sb="75" eb="77">
      <t>シュウシ</t>
    </rPh>
    <rPh sb="77" eb="79">
      <t>ヒリツ</t>
    </rPh>
    <rPh sb="80" eb="84">
      <t>ゼンネンドヒ</t>
    </rPh>
    <rPh sb="93" eb="94">
      <t>ゲン</t>
    </rPh>
    <rPh sb="127" eb="129">
      <t>リョウコウ</t>
    </rPh>
    <rPh sb="130" eb="131">
      <t>アタイ</t>
    </rPh>
    <rPh sb="132" eb="133">
      <t>シメ</t>
    </rPh>
    <rPh sb="141" eb="143">
      <t>ルイセキ</t>
    </rPh>
    <rPh sb="143" eb="145">
      <t>ケッソン</t>
    </rPh>
    <rPh sb="145" eb="146">
      <t>キン</t>
    </rPh>
    <rPh sb="158" eb="160">
      <t>リュウドウ</t>
    </rPh>
    <rPh sb="160" eb="162">
      <t>ヒリツ</t>
    </rPh>
    <rPh sb="163" eb="166">
      <t>ヘイキンチ</t>
    </rPh>
    <rPh sb="167" eb="169">
      <t>ウワマワ</t>
    </rPh>
    <rPh sb="174" eb="176">
      <t>タンキ</t>
    </rPh>
    <rPh sb="176" eb="178">
      <t>サイム</t>
    </rPh>
    <rPh sb="179" eb="180">
      <t>タイ</t>
    </rPh>
    <rPh sb="182" eb="184">
      <t>シハラ</t>
    </rPh>
    <rPh sb="185" eb="187">
      <t>ノウリョク</t>
    </rPh>
    <rPh sb="187" eb="188">
      <t>オヨ</t>
    </rPh>
    <rPh sb="189" eb="191">
      <t>チョウキ</t>
    </rPh>
    <rPh sb="191" eb="194">
      <t>ケンゼンセイ</t>
    </rPh>
    <rPh sb="195" eb="196">
      <t>タモ</t>
    </rPh>
    <rPh sb="205" eb="207">
      <t>キギョウ</t>
    </rPh>
    <rPh sb="207" eb="208">
      <t>サイ</t>
    </rPh>
    <rPh sb="208" eb="210">
      <t>ザンダカ</t>
    </rPh>
    <rPh sb="210" eb="211">
      <t>タイ</t>
    </rPh>
    <rPh sb="211" eb="213">
      <t>キュウスイ</t>
    </rPh>
    <rPh sb="213" eb="215">
      <t>シュウエキ</t>
    </rPh>
    <rPh sb="215" eb="217">
      <t>ヒリツ</t>
    </rPh>
    <rPh sb="248" eb="250">
      <t>リョウキン</t>
    </rPh>
    <rPh sb="250" eb="252">
      <t>カイシュウ</t>
    </rPh>
    <rPh sb="252" eb="253">
      <t>リツ</t>
    </rPh>
    <rPh sb="255" eb="258">
      <t>ゼンネンド</t>
    </rPh>
    <rPh sb="268" eb="270">
      <t>ゲンショウ</t>
    </rPh>
    <rPh sb="276" eb="279">
      <t>ヘイキンチ</t>
    </rPh>
    <rPh sb="280" eb="282">
      <t>ウワマワ</t>
    </rPh>
    <rPh sb="287" eb="290">
      <t>ハイスイカン</t>
    </rPh>
    <rPh sb="291" eb="293">
      <t>コウシン</t>
    </rPh>
    <rPh sb="293" eb="294">
      <t>トウ</t>
    </rPh>
    <rPh sb="295" eb="296">
      <t>ア</t>
    </rPh>
    <rPh sb="298" eb="300">
      <t>ザイゲン</t>
    </rPh>
    <rPh sb="301" eb="303">
      <t>カクホ</t>
    </rPh>
    <rPh sb="311" eb="313">
      <t>キュウスイ</t>
    </rPh>
    <rPh sb="313" eb="315">
      <t>ゲンカ</t>
    </rPh>
    <rPh sb="317" eb="320">
      <t>ゼンネンド</t>
    </rPh>
    <rPh sb="327" eb="328">
      <t>エン</t>
    </rPh>
    <rPh sb="328" eb="329">
      <t>ゾウ</t>
    </rPh>
    <rPh sb="336" eb="337">
      <t>エン</t>
    </rPh>
    <rPh sb="339" eb="341">
      <t>ネンネン</t>
    </rPh>
    <rPh sb="341" eb="343">
      <t>ジョウショウ</t>
    </rPh>
    <rPh sb="343" eb="345">
      <t>ケイコウ</t>
    </rPh>
    <rPh sb="358" eb="360">
      <t>リョウシツ</t>
    </rPh>
    <rPh sb="361" eb="364">
      <t>チカスイ</t>
    </rPh>
    <rPh sb="365" eb="366">
      <t>メグ</t>
    </rPh>
    <rPh sb="372" eb="375">
      <t>ヘイキンチ</t>
    </rPh>
    <rPh sb="377" eb="378">
      <t>ヒク</t>
    </rPh>
    <rPh sb="379" eb="380">
      <t>オサ</t>
    </rPh>
    <rPh sb="390" eb="392">
      <t>シセツ</t>
    </rPh>
    <rPh sb="392" eb="394">
      <t>リヨウ</t>
    </rPh>
    <rPh sb="394" eb="395">
      <t>リツ</t>
    </rPh>
    <rPh sb="397" eb="400">
      <t>ヘイキンチ</t>
    </rPh>
    <rPh sb="401" eb="403">
      <t>ウワマワ</t>
    </rPh>
    <rPh sb="408" eb="410">
      <t>コンゴ</t>
    </rPh>
    <rPh sb="411" eb="413">
      <t>コウリツ</t>
    </rPh>
    <rPh sb="413" eb="414">
      <t>テキ</t>
    </rPh>
    <rPh sb="415" eb="417">
      <t>ウンヨウ</t>
    </rPh>
    <rPh sb="418" eb="419">
      <t>ツト</t>
    </rPh>
    <rPh sb="425" eb="428">
      <t>ユウシュウリツ</t>
    </rPh>
    <rPh sb="430" eb="433">
      <t>ゼンネンド</t>
    </rPh>
    <rPh sb="443" eb="445">
      <t>ジョウショウ</t>
    </rPh>
    <rPh sb="450" eb="452">
      <t>コンゴ</t>
    </rPh>
    <rPh sb="453" eb="456">
      <t>サイジュウヨウ</t>
    </rPh>
    <rPh sb="456" eb="458">
      <t>ジギョウ</t>
    </rPh>
    <rPh sb="462" eb="464">
      <t>ロウスイ</t>
    </rPh>
    <rPh sb="464" eb="466">
      <t>チョウサ</t>
    </rPh>
    <rPh sb="466" eb="467">
      <t>オヨ</t>
    </rPh>
    <rPh sb="468" eb="470">
      <t>ロウキュウ</t>
    </rPh>
    <rPh sb="470" eb="471">
      <t>カン</t>
    </rPh>
    <rPh sb="472" eb="474">
      <t>コウシン</t>
    </rPh>
    <rPh sb="475" eb="476">
      <t>オコナ</t>
    </rPh>
    <rPh sb="483" eb="486">
      <t>ユウシュウリツ</t>
    </rPh>
    <rPh sb="487" eb="489">
      <t>コウジョウ</t>
    </rPh>
    <rPh sb="490" eb="492">
      <t>メザ</t>
    </rPh>
    <phoneticPr fontId="4"/>
  </si>
  <si>
    <r>
      <t>①有形固定資産減価償却率は平均値を下回っているものの、耐用年数に近い資産も多く、施設の更新の必要性が高いといえます。
②管路経年化率は前年度から</t>
    </r>
    <r>
      <rPr>
        <sz val="11"/>
        <rFont val="ＭＳ ゴシック"/>
        <family val="3"/>
        <charset val="128"/>
      </rPr>
      <t>1.18</t>
    </r>
    <r>
      <rPr>
        <sz val="11"/>
        <color theme="1"/>
        <rFont val="ＭＳ ゴシック"/>
        <family val="3"/>
        <charset val="128"/>
      </rPr>
      <t>ポイント増加し、管路の老朽化が深刻であり、計画に基づき更新を行ってまいります。
③管路更新率は平均値を上回っていますが、計画に基づき更新を行い、さらなる向上を図っていきます。</t>
    </r>
    <rPh sb="1" eb="3">
      <t>ユウケイ</t>
    </rPh>
    <rPh sb="3" eb="5">
      <t>コテイ</t>
    </rPh>
    <rPh sb="5" eb="7">
      <t>シサン</t>
    </rPh>
    <rPh sb="7" eb="9">
      <t>ゲンカ</t>
    </rPh>
    <rPh sb="9" eb="11">
      <t>ショウキャク</t>
    </rPh>
    <rPh sb="11" eb="12">
      <t>リツ</t>
    </rPh>
    <rPh sb="13" eb="16">
      <t>ヘイキンチ</t>
    </rPh>
    <rPh sb="17" eb="19">
      <t>シタマワ</t>
    </rPh>
    <rPh sb="27" eb="29">
      <t>タイヨウ</t>
    </rPh>
    <rPh sb="29" eb="31">
      <t>ネンスウ</t>
    </rPh>
    <rPh sb="32" eb="33">
      <t>チカ</t>
    </rPh>
    <rPh sb="34" eb="36">
      <t>シサン</t>
    </rPh>
    <rPh sb="37" eb="38">
      <t>オオ</t>
    </rPh>
    <rPh sb="40" eb="42">
      <t>シセツ</t>
    </rPh>
    <rPh sb="43" eb="45">
      <t>コウシン</t>
    </rPh>
    <rPh sb="46" eb="48">
      <t>ヒツヨウ</t>
    </rPh>
    <rPh sb="48" eb="49">
      <t>セイ</t>
    </rPh>
    <rPh sb="50" eb="51">
      <t>タカ</t>
    </rPh>
    <rPh sb="67" eb="70">
      <t>ゼンネンド</t>
    </rPh>
    <rPh sb="80" eb="82">
      <t>ゾウカ</t>
    </rPh>
    <rPh sb="125" eb="126">
      <t>アタイ</t>
    </rPh>
    <phoneticPr fontId="4"/>
  </si>
  <si>
    <t>　全体的に決算による経営状況はおおむね良好でありますが、有収率の向上など、将来にわたり強靭な水道を築いていくための課題は多岐にわたります。
　今後は、平成30年度に策定した経営戦略の数値を毎年精査しながら、課題解決に努めてまいります。
　また、強靭な水道となるよう、近隣市町や県とも情報交換を図りながら互いに連携し、様々な事業に取り組んで参りたいと思います。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</si>
</sst>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0.18</c:v>
                </c:pt>
                <c:pt idx="1">
                  <c:v>0.73</c:v>
                </c:pt>
                <c:pt idx="2">
                  <c:v>0.79</c:v>
                </c:pt>
                <c:pt idx="3">
                  <c:v>0.85</c:v>
                </c:pt>
                <c:pt idx="4">
                  <c:v>0.87</c:v>
                </c:pt>
              </c:numCache>
            </c:numRef>
          </c:val>
          <c:extLst>
            <c:ext xmlns:c16="http://schemas.microsoft.com/office/drawing/2014/chart" uri="{C3380CC4-5D6E-409C-BE32-E72D297353CC}">
              <c16:uniqueId val="{00000000-690B-4183-A67A-E2323F9019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690B-4183-A67A-E2323F9019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70.73</c:v>
                </c:pt>
                <c:pt idx="1">
                  <c:v>66.44</c:v>
                </c:pt>
                <c:pt idx="2">
                  <c:v>65.459999999999994</c:v>
                </c:pt>
                <c:pt idx="3">
                  <c:v>64.81</c:v>
                </c:pt>
                <c:pt idx="4">
                  <c:v>60.65</c:v>
                </c:pt>
              </c:numCache>
            </c:numRef>
          </c:val>
          <c:extLst>
            <c:ext xmlns:c16="http://schemas.microsoft.com/office/drawing/2014/chart" uri="{C3380CC4-5D6E-409C-BE32-E72D297353CC}">
              <c16:uniqueId val="{00000000-DEC0-4672-ABB4-9919E0E8A6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DEC0-4672-ABB4-9919E0E8A6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73.180000000000007</c:v>
                </c:pt>
                <c:pt idx="1">
                  <c:v>74.989999999999995</c:v>
                </c:pt>
                <c:pt idx="2">
                  <c:v>75.150000000000006</c:v>
                </c:pt>
                <c:pt idx="3">
                  <c:v>74.2</c:v>
                </c:pt>
                <c:pt idx="4">
                  <c:v>78.53</c:v>
                </c:pt>
              </c:numCache>
            </c:numRef>
          </c:val>
          <c:extLst>
            <c:ext xmlns:c16="http://schemas.microsoft.com/office/drawing/2014/chart" uri="{C3380CC4-5D6E-409C-BE32-E72D297353CC}">
              <c16:uniqueId val="{00000000-E3B6-4E1C-8637-ECC8CB3DA78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E3B6-4E1C-8637-ECC8CB3DA78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106.68</c:v>
                </c:pt>
                <c:pt idx="1">
                  <c:v>114.81</c:v>
                </c:pt>
                <c:pt idx="2">
                  <c:v>110.77</c:v>
                </c:pt>
                <c:pt idx="3">
                  <c:v>113.46</c:v>
                </c:pt>
                <c:pt idx="4">
                  <c:v>104.37</c:v>
                </c:pt>
              </c:numCache>
            </c:numRef>
          </c:val>
          <c:extLst>
            <c:ext xmlns:c16="http://schemas.microsoft.com/office/drawing/2014/chart" uri="{C3380CC4-5D6E-409C-BE32-E72D297353CC}">
              <c16:uniqueId val="{00000000-C700-4F18-A26E-8FB7703887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C700-4F18-A26E-8FB7703887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38.25</c:v>
                </c:pt>
                <c:pt idx="1">
                  <c:v>40.49</c:v>
                </c:pt>
                <c:pt idx="2">
                  <c:v>41.16</c:v>
                </c:pt>
                <c:pt idx="3">
                  <c:v>43.24</c:v>
                </c:pt>
                <c:pt idx="4">
                  <c:v>45.01</c:v>
                </c:pt>
              </c:numCache>
            </c:numRef>
          </c:val>
          <c:extLst>
            <c:ext xmlns:c16="http://schemas.microsoft.com/office/drawing/2014/chart" uri="{C3380CC4-5D6E-409C-BE32-E72D297353CC}">
              <c16:uniqueId val="{00000000-6FCC-48B4-940D-1A8785D9A0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6FCC-48B4-940D-1A8785D9A0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14.26</c:v>
                </c:pt>
                <c:pt idx="1">
                  <c:v>18.18</c:v>
                </c:pt>
                <c:pt idx="2">
                  <c:v>23.78</c:v>
                </c:pt>
                <c:pt idx="3">
                  <c:v>26.58</c:v>
                </c:pt>
                <c:pt idx="4">
                  <c:v>27.76</c:v>
                </c:pt>
              </c:numCache>
            </c:numRef>
          </c:val>
          <c:extLst>
            <c:ext xmlns:c16="http://schemas.microsoft.com/office/drawing/2014/chart" uri="{C3380CC4-5D6E-409C-BE32-E72D297353CC}">
              <c16:uniqueId val="{00000000-116F-4955-9C8C-B2AAA730B3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116F-4955-9C8C-B2AAA730B3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25-4BFB-B8E4-7BB386B35F1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C25-4BFB-B8E4-7BB386B35F1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693.45</c:v>
                </c:pt>
                <c:pt idx="1">
                  <c:v>716.79</c:v>
                </c:pt>
                <c:pt idx="2">
                  <c:v>696.29</c:v>
                </c:pt>
                <c:pt idx="3">
                  <c:v>724.77</c:v>
                </c:pt>
                <c:pt idx="4">
                  <c:v>687.09</c:v>
                </c:pt>
              </c:numCache>
            </c:numRef>
          </c:val>
          <c:extLst>
            <c:ext xmlns:c16="http://schemas.microsoft.com/office/drawing/2014/chart" uri="{C3380CC4-5D6E-409C-BE32-E72D297353CC}">
              <c16:uniqueId val="{00000000-937A-4A28-BC14-3EC4820907D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937A-4A28-BC14-3EC4820907D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458.28</c:v>
                </c:pt>
                <c:pt idx="1">
                  <c:v>373.45</c:v>
                </c:pt>
                <c:pt idx="2">
                  <c:v>357.58</c:v>
                </c:pt>
                <c:pt idx="3">
                  <c:v>342.76</c:v>
                </c:pt>
                <c:pt idx="4">
                  <c:v>325.12</c:v>
                </c:pt>
              </c:numCache>
            </c:numRef>
          </c:val>
          <c:extLst>
            <c:ext xmlns:c16="http://schemas.microsoft.com/office/drawing/2014/chart" uri="{C3380CC4-5D6E-409C-BE32-E72D297353CC}">
              <c16:uniqueId val="{00000000-FB77-4BC2-B867-0328AB0E44F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FB77-4BC2-B867-0328AB0E44F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80.89</c:v>
                </c:pt>
                <c:pt idx="1">
                  <c:v>111.42</c:v>
                </c:pt>
                <c:pt idx="2">
                  <c:v>107.04</c:v>
                </c:pt>
                <c:pt idx="3">
                  <c:v>109.89</c:v>
                </c:pt>
                <c:pt idx="4">
                  <c:v>100.05</c:v>
                </c:pt>
              </c:numCache>
            </c:numRef>
          </c:val>
          <c:extLst>
            <c:ext xmlns:c16="http://schemas.microsoft.com/office/drawing/2014/chart" uri="{C3380CC4-5D6E-409C-BE32-E72D297353CC}">
              <c16:uniqueId val="{00000000-EFAF-4841-B127-2AB8268A865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EFAF-4841-B127-2AB8268A865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165.2</c:v>
                </c:pt>
                <c:pt idx="1">
                  <c:v>145.15</c:v>
                </c:pt>
                <c:pt idx="2">
                  <c:v>151.16</c:v>
                </c:pt>
                <c:pt idx="3">
                  <c:v>147.62</c:v>
                </c:pt>
                <c:pt idx="4">
                  <c:v>162.25</c:v>
                </c:pt>
              </c:numCache>
            </c:numRef>
          </c:val>
          <c:extLst>
            <c:ext xmlns:c16="http://schemas.microsoft.com/office/drawing/2014/chart" uri="{C3380CC4-5D6E-409C-BE32-E72D297353CC}">
              <c16:uniqueId val="{00000000-E142-46B9-907C-51354CFBCE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E142-46B9-907C-51354CFBCE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芦北町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14877</v>
      </c>
      <c r="AM8" s="44"/>
      <c r="AN8" s="44"/>
      <c r="AO8" s="44"/>
      <c r="AP8" s="44"/>
      <c r="AQ8" s="44"/>
      <c r="AR8" s="44"/>
      <c r="AS8" s="44"/>
      <c r="AT8" s="45">
        <f>データ!$S$6</f>
        <v>234.01</v>
      </c>
      <c r="AU8" s="46"/>
      <c r="AV8" s="46"/>
      <c r="AW8" s="46"/>
      <c r="AX8" s="46"/>
      <c r="AY8" s="46"/>
      <c r="AZ8" s="46"/>
      <c r="BA8" s="46"/>
      <c r="BB8" s="47">
        <f>データ!$T$6</f>
        <v>63.57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73.069999999999993</v>
      </c>
      <c r="J10" s="46"/>
      <c r="K10" s="46"/>
      <c r="L10" s="46"/>
      <c r="M10" s="46"/>
      <c r="N10" s="46"/>
      <c r="O10" s="80"/>
      <c r="P10" s="47">
        <f>データ!$P$6</f>
        <v>70.150000000000006</v>
      </c>
      <c r="Q10" s="47"/>
      <c r="R10" s="47"/>
      <c r="S10" s="47"/>
      <c r="T10" s="47"/>
      <c r="U10" s="47"/>
      <c r="V10" s="47"/>
      <c r="W10" s="44">
        <f>データ!$Q$6</f>
        <v>3300</v>
      </c>
      <c r="X10" s="44"/>
      <c r="Y10" s="44"/>
      <c r="Z10" s="44"/>
      <c r="AA10" s="44"/>
      <c r="AB10" s="44"/>
      <c r="AC10" s="44"/>
      <c r="AD10" s="2"/>
      <c r="AE10" s="2"/>
      <c r="AF10" s="2"/>
      <c r="AG10" s="2"/>
      <c r="AH10" s="2"/>
      <c r="AI10" s="2"/>
      <c r="AJ10" s="2"/>
      <c r="AK10" s="2"/>
      <c r="AL10" s="44">
        <f>データ!$U$6</f>
        <v>10342</v>
      </c>
      <c r="AM10" s="44"/>
      <c r="AN10" s="44"/>
      <c r="AO10" s="44"/>
      <c r="AP10" s="44"/>
      <c r="AQ10" s="44"/>
      <c r="AR10" s="44"/>
      <c r="AS10" s="44"/>
      <c r="AT10" s="45">
        <f>データ!$V$6</f>
        <v>102.4</v>
      </c>
      <c r="AU10" s="46"/>
      <c r="AV10" s="46"/>
      <c r="AW10" s="46"/>
      <c r="AX10" s="46"/>
      <c r="AY10" s="46"/>
      <c r="AZ10" s="46"/>
      <c r="BA10" s="46"/>
      <c r="BB10" s="47">
        <f>データ!$W$6</f>
        <v>101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wl4UueBvhUcOmWV2O+5paSv1Q6V5pyJt/0miN2asy1mDL0per/EPq1t61Bf1JIbABC84EUtC64cOFQjixDwQw==" saltValue="a2vtAWDcIdkX18eehId9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434825</v>
      </c>
      <c r="D6" s="20">
        <f t="shared" si="3"/>
        <v>46</v>
      </c>
      <c r="E6" s="20">
        <f t="shared" si="3"/>
        <v>1</v>
      </c>
      <c r="F6" s="20">
        <f t="shared" si="3"/>
        <v>0</v>
      </c>
      <c r="G6" s="20">
        <f t="shared" si="3"/>
        <v>1</v>
      </c>
      <c r="H6" s="20" t="str">
        <f t="shared" si="3"/>
        <v>熊本県　芦北町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73.069999999999993</v>
      </c>
      <c r="P6" s="21">
        <f t="shared" si="3"/>
        <v>70.150000000000006</v>
      </c>
      <c r="Q6" s="21">
        <f t="shared" si="3"/>
        <v>3300</v>
      </c>
      <c r="R6" s="21">
        <f t="shared" si="3"/>
        <v>14877</v>
      </c>
      <c r="S6" s="21">
        <f t="shared" si="3"/>
        <v>234.01</v>
      </c>
      <c r="T6" s="21">
        <f t="shared" si="3"/>
        <v>63.57</v>
      </c>
      <c r="U6" s="21">
        <f t="shared" si="3"/>
        <v>10342</v>
      </c>
      <c r="V6" s="21">
        <f t="shared" si="3"/>
        <v>102.4</v>
      </c>
      <c r="W6" s="21">
        <f t="shared" si="3"/>
        <v>101</v>
      </c>
      <c r="X6" s="22">
        <f>IF(X7="",NA(),X7)</f>
        <v>106.68</v>
      </c>
      <c r="Y6" s="22">
        <f t="shared" ref="Y6:AG6" si="4">IF(Y7="",NA(),Y7)</f>
        <v>114.81</v>
      </c>
      <c r="Z6" s="22">
        <f t="shared" si="4"/>
        <v>110.77</v>
      </c>
      <c r="AA6" s="22">
        <f t="shared" si="4"/>
        <v>113.46</v>
      </c>
      <c r="AB6" s="22">
        <f t="shared" si="4"/>
        <v>104.37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693.45</v>
      </c>
      <c r="AU6" s="22">
        <f t="shared" ref="AU6:BC6" si="6">IF(AU7="",NA(),AU7)</f>
        <v>716.79</v>
      </c>
      <c r="AV6" s="22">
        <f t="shared" si="6"/>
        <v>696.29</v>
      </c>
      <c r="AW6" s="22">
        <f t="shared" si="6"/>
        <v>724.77</v>
      </c>
      <c r="AX6" s="22">
        <f t="shared" si="6"/>
        <v>687.09</v>
      </c>
      <c r="AY6" s="22">
        <f t="shared" si="6"/>
        <v>371.81</v>
      </c>
      <c r="AZ6" s="22">
        <f t="shared" si="6"/>
        <v>384.23</v>
      </c>
      <c r="BA6" s="22">
        <f t="shared" si="6"/>
        <v>364.3</v>
      </c>
      <c r="BB6" s="22">
        <f t="shared" si="6"/>
        <v>378.87</v>
      </c>
      <c r="BC6" s="22">
        <f t="shared" si="6"/>
        <v>362.35</v>
      </c>
      <c r="BD6" s="21" t="str">
        <f>IF(BD7="","",IF(BD7="-","【-】","【"&amp;SUBSTITUTE(TEXT(BD7,"#,##0.00"),"-","△")&amp;"】"))</f>
        <v>【239.69】</v>
      </c>
      <c r="BE6" s="22">
        <f>IF(BE7="",NA(),BE7)</f>
        <v>458.28</v>
      </c>
      <c r="BF6" s="22">
        <f t="shared" ref="BF6:BN6" si="7">IF(BF7="",NA(),BF7)</f>
        <v>373.45</v>
      </c>
      <c r="BG6" s="22">
        <f t="shared" si="7"/>
        <v>357.58</v>
      </c>
      <c r="BH6" s="22">
        <f t="shared" si="7"/>
        <v>342.76</v>
      </c>
      <c r="BI6" s="22">
        <f t="shared" si="7"/>
        <v>325.12</v>
      </c>
      <c r="BJ6" s="22">
        <f t="shared" si="7"/>
        <v>465.85</v>
      </c>
      <c r="BK6" s="22">
        <f t="shared" si="7"/>
        <v>439.43</v>
      </c>
      <c r="BL6" s="22">
        <f t="shared" si="7"/>
        <v>438.41</v>
      </c>
      <c r="BM6" s="22">
        <f t="shared" si="7"/>
        <v>430.23</v>
      </c>
      <c r="BN6" s="22">
        <f t="shared" si="7"/>
        <v>429.24</v>
      </c>
      <c r="BO6" s="21" t="str">
        <f>IF(BO7="","",IF(BO7="-","【-】","【"&amp;SUBSTITUTE(TEXT(BO7,"#,##0.00"),"-","△")&amp;"】"))</f>
        <v>【264.86】</v>
      </c>
      <c r="BP6" s="22">
        <f>IF(BP7="",NA(),BP7)</f>
        <v>80.89</v>
      </c>
      <c r="BQ6" s="22">
        <f t="shared" ref="BQ6:BY6" si="8">IF(BQ7="",NA(),BQ7)</f>
        <v>111.42</v>
      </c>
      <c r="BR6" s="22">
        <f t="shared" si="8"/>
        <v>107.04</v>
      </c>
      <c r="BS6" s="22">
        <f t="shared" si="8"/>
        <v>109.89</v>
      </c>
      <c r="BT6" s="22">
        <f t="shared" si="8"/>
        <v>100.05</v>
      </c>
      <c r="BU6" s="22">
        <f t="shared" si="8"/>
        <v>92.39</v>
      </c>
      <c r="BV6" s="22">
        <f t="shared" si="8"/>
        <v>94.41</v>
      </c>
      <c r="BW6" s="22">
        <f t="shared" si="8"/>
        <v>90.96</v>
      </c>
      <c r="BX6" s="22">
        <f t="shared" si="8"/>
        <v>90.66</v>
      </c>
      <c r="BY6" s="22">
        <f t="shared" si="8"/>
        <v>90.78</v>
      </c>
      <c r="BZ6" s="21" t="str">
        <f>IF(BZ7="","",IF(BZ7="-","【-】","【"&amp;SUBSTITUTE(TEXT(BZ7,"#,##0.00"),"-","△")&amp;"】"))</f>
        <v>【97.59】</v>
      </c>
      <c r="CA6" s="22">
        <f>IF(CA7="",NA(),CA7)</f>
        <v>165.2</v>
      </c>
      <c r="CB6" s="22">
        <f t="shared" ref="CB6:CJ6" si="9">IF(CB7="",NA(),CB7)</f>
        <v>145.15</v>
      </c>
      <c r="CC6" s="22">
        <f t="shared" si="9"/>
        <v>151.16</v>
      </c>
      <c r="CD6" s="22">
        <f t="shared" si="9"/>
        <v>147.62</v>
      </c>
      <c r="CE6" s="22">
        <f t="shared" si="9"/>
        <v>162.25</v>
      </c>
      <c r="CF6" s="22">
        <f t="shared" si="9"/>
        <v>192.98</v>
      </c>
      <c r="CG6" s="22">
        <f t="shared" si="9"/>
        <v>192.13</v>
      </c>
      <c r="CH6" s="22">
        <f t="shared" si="9"/>
        <v>197.04</v>
      </c>
      <c r="CI6" s="22">
        <f t="shared" si="9"/>
        <v>199.33</v>
      </c>
      <c r="CJ6" s="22">
        <f t="shared" si="9"/>
        <v>202.75</v>
      </c>
      <c r="CK6" s="21" t="str">
        <f>IF(CK7="","",IF(CK7="-","【-】","【"&amp;SUBSTITUTE(TEXT(CK7,"#,##0.00"),"-","△")&amp;"】"))</f>
        <v>【181.66】</v>
      </c>
      <c r="CL6" s="22">
        <f>IF(CL7="",NA(),CL7)</f>
        <v>70.73</v>
      </c>
      <c r="CM6" s="22">
        <f t="shared" ref="CM6:CU6" si="10">IF(CM7="",NA(),CM7)</f>
        <v>66.44</v>
      </c>
      <c r="CN6" s="22">
        <f t="shared" si="10"/>
        <v>65.459999999999994</v>
      </c>
      <c r="CO6" s="22">
        <f t="shared" si="10"/>
        <v>64.81</v>
      </c>
      <c r="CP6" s="22">
        <f t="shared" si="10"/>
        <v>60.65</v>
      </c>
      <c r="CQ6" s="22">
        <f t="shared" si="10"/>
        <v>54.43</v>
      </c>
      <c r="CR6" s="22">
        <f t="shared" si="10"/>
        <v>53.87</v>
      </c>
      <c r="CS6" s="22">
        <f t="shared" si="10"/>
        <v>54.49</v>
      </c>
      <c r="CT6" s="22">
        <f t="shared" si="10"/>
        <v>54.8</v>
      </c>
      <c r="CU6" s="22">
        <f t="shared" si="10"/>
        <v>55.47</v>
      </c>
      <c r="CV6" s="21" t="str">
        <f>IF(CV7="","",IF(CV7="-","【-】","【"&amp;SUBSTITUTE(TEXT(CV7,"#,##0.00"),"-","△")&amp;"】"))</f>
        <v>【60.21】</v>
      </c>
      <c r="CW6" s="22">
        <f>IF(CW7="",NA(),CW7)</f>
        <v>73.180000000000007</v>
      </c>
      <c r="CX6" s="22">
        <f t="shared" ref="CX6:DF6" si="11">IF(CX7="",NA(),CX7)</f>
        <v>74.989999999999995</v>
      </c>
      <c r="CY6" s="22">
        <f t="shared" si="11"/>
        <v>75.150000000000006</v>
      </c>
      <c r="CZ6" s="22">
        <f t="shared" si="11"/>
        <v>74.2</v>
      </c>
      <c r="DA6" s="22">
        <f t="shared" si="11"/>
        <v>78.53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38.25</v>
      </c>
      <c r="DI6" s="22">
        <f t="shared" ref="DI6:DQ6" si="12">IF(DI7="",NA(),DI7)</f>
        <v>40.49</v>
      </c>
      <c r="DJ6" s="22">
        <f t="shared" si="12"/>
        <v>41.16</v>
      </c>
      <c r="DK6" s="22">
        <f t="shared" si="12"/>
        <v>43.24</v>
      </c>
      <c r="DL6" s="22">
        <f t="shared" si="12"/>
        <v>45.01</v>
      </c>
      <c r="DM6" s="22">
        <f t="shared" si="12"/>
        <v>49.39</v>
      </c>
      <c r="DN6" s="22">
        <f t="shared" si="12"/>
        <v>50.75</v>
      </c>
      <c r="DO6" s="22">
        <f t="shared" si="12"/>
        <v>51.72</v>
      </c>
      <c r="DP6" s="22">
        <f t="shared" si="12"/>
        <v>52.27</v>
      </c>
      <c r="DQ6" s="22">
        <f t="shared" si="12"/>
        <v>52.87</v>
      </c>
      <c r="DR6" s="21" t="str">
        <f>IF(DR7="","",IF(DR7="-","【-】","【"&amp;SUBSTITUTE(TEXT(DR7,"#,##0.00"),"-","△")&amp;"】"))</f>
        <v>【52.41】</v>
      </c>
      <c r="DS6" s="22">
        <f>IF(DS7="",NA(),DS7)</f>
        <v>14.26</v>
      </c>
      <c r="DT6" s="22">
        <f t="shared" ref="DT6:EB6" si="13">IF(DT7="",NA(),DT7)</f>
        <v>18.18</v>
      </c>
      <c r="DU6" s="22">
        <f t="shared" si="13"/>
        <v>23.78</v>
      </c>
      <c r="DV6" s="22">
        <f t="shared" si="13"/>
        <v>26.58</v>
      </c>
      <c r="DW6" s="22">
        <f t="shared" si="13"/>
        <v>27.76</v>
      </c>
      <c r="DX6" s="22">
        <f t="shared" si="13"/>
        <v>18.57</v>
      </c>
      <c r="DY6" s="22">
        <f t="shared" si="13"/>
        <v>21.14</v>
      </c>
      <c r="DZ6" s="22">
        <f t="shared" si="13"/>
        <v>22.12</v>
      </c>
      <c r="EA6" s="22">
        <f t="shared" si="13"/>
        <v>25.67</v>
      </c>
      <c r="EB6" s="22">
        <f t="shared" si="13"/>
        <v>26.86</v>
      </c>
      <c r="EC6" s="21" t="str">
        <f>IF(EC7="","",IF(EC7="-","【-】","【"&amp;SUBSTITUTE(TEXT(EC7,"#,##0.00"),"-","△")&amp;"】"))</f>
        <v>【26.78】</v>
      </c>
      <c r="ED6" s="22">
        <f>IF(ED7="",NA(),ED7)</f>
        <v>0.18</v>
      </c>
      <c r="EE6" s="22">
        <f t="shared" ref="EE6:EM6" si="14">IF(EE7="",NA(),EE7)</f>
        <v>0.73</v>
      </c>
      <c r="EF6" s="22">
        <f t="shared" si="14"/>
        <v>0.79</v>
      </c>
      <c r="EG6" s="22">
        <f t="shared" si="14"/>
        <v>0.85</v>
      </c>
      <c r="EH6" s="22">
        <f t="shared" si="14"/>
        <v>0.87</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434825</v>
      </c>
      <c r="D7" s="24">
        <v>46</v>
      </c>
      <c r="E7" s="24">
        <v>1</v>
      </c>
      <c r="F7" s="24">
        <v>0</v>
      </c>
      <c r="G7" s="24">
        <v>1</v>
      </c>
      <c r="H7" s="24" t="s">
        <v>93</v>
      </c>
      <c r="I7" s="24" t="s">
        <v>94</v>
      </c>
      <c r="J7" s="24" t="s">
        <v>95</v>
      </c>
      <c r="K7" s="24" t="s">
        <v>96</v>
      </c>
      <c r="L7" s="24" t="s">
        <v>97</v>
      </c>
      <c r="M7" s="24" t="s">
        <v>98</v>
      </c>
      <c r="N7" s="25" t="s">
        <v>99</v>
      </c>
      <c r="O7" s="25">
        <v>73.069999999999993</v>
      </c>
      <c r="P7" s="25">
        <v>70.150000000000006</v>
      </c>
      <c r="Q7" s="25">
        <v>3300</v>
      </c>
      <c r="R7" s="25">
        <v>14877</v>
      </c>
      <c r="S7" s="25">
        <v>234.01</v>
      </c>
      <c r="T7" s="25">
        <v>63.57</v>
      </c>
      <c r="U7" s="25">
        <v>10342</v>
      </c>
      <c r="V7" s="25">
        <v>102.4</v>
      </c>
      <c r="W7" s="25">
        <v>101</v>
      </c>
      <c r="X7" s="25">
        <v>106.68</v>
      </c>
      <c r="Y7" s="25">
        <v>114.81</v>
      </c>
      <c r="Z7" s="25">
        <v>110.77</v>
      </c>
      <c r="AA7" s="25">
        <v>113.46</v>
      </c>
      <c r="AB7" s="25">
        <v>104.37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693.45</v>
      </c>
      <c r="AU7" s="25">
        <v>716.79</v>
      </c>
      <c r="AV7" s="25">
        <v>696.29</v>
      </c>
      <c r="AW7" s="25">
        <v>724.77</v>
      </c>
      <c r="AX7" s="25">
        <v>687.09</v>
      </c>
      <c r="AY7" s="25">
        <v>371.81</v>
      </c>
      <c r="AZ7" s="25">
        <v>384.23</v>
      </c>
      <c r="BA7" s="25">
        <v>364.3</v>
      </c>
      <c r="BB7" s="25">
        <v>378.87</v>
      </c>
      <c r="BC7" s="25">
        <v>362.35</v>
      </c>
      <c r="BD7" s="25">
        <v>239.69</v>
      </c>
      <c r="BE7" s="25">
        <v>458.28</v>
      </c>
      <c r="BF7" s="25">
        <v>373.45</v>
      </c>
      <c r="BG7" s="25">
        <v>357.58</v>
      </c>
      <c r="BH7" s="25">
        <v>342.76</v>
      </c>
      <c r="BI7" s="25">
        <v>325.12</v>
      </c>
      <c r="BJ7" s="25">
        <v>465.85</v>
      </c>
      <c r="BK7" s="25">
        <v>439.43</v>
      </c>
      <c r="BL7" s="25">
        <v>438.41</v>
      </c>
      <c r="BM7" s="25">
        <v>430.23</v>
      </c>
      <c r="BN7" s="25">
        <v>429.24</v>
      </c>
      <c r="BO7" s="25">
        <v>264.86</v>
      </c>
      <c r="BP7" s="25">
        <v>80.89</v>
      </c>
      <c r="BQ7" s="25">
        <v>111.42</v>
      </c>
      <c r="BR7" s="25">
        <v>107.04</v>
      </c>
      <c r="BS7" s="25">
        <v>109.89</v>
      </c>
      <c r="BT7" s="25">
        <v>100.05</v>
      </c>
      <c r="BU7" s="25">
        <v>92.39</v>
      </c>
      <c r="BV7" s="25">
        <v>94.41</v>
      </c>
      <c r="BW7" s="25">
        <v>90.96</v>
      </c>
      <c r="BX7" s="25">
        <v>90.66</v>
      </c>
      <c r="BY7" s="25">
        <v>90.78</v>
      </c>
      <c r="BZ7" s="25">
        <v>97.59</v>
      </c>
      <c r="CA7" s="25">
        <v>165.2</v>
      </c>
      <c r="CB7" s="25">
        <v>145.15</v>
      </c>
      <c r="CC7" s="25">
        <v>151.16</v>
      </c>
      <c r="CD7" s="25">
        <v>147.62</v>
      </c>
      <c r="CE7" s="25">
        <v>162.25</v>
      </c>
      <c r="CF7" s="25">
        <v>192.98</v>
      </c>
      <c r="CG7" s="25">
        <v>192.13</v>
      </c>
      <c r="CH7" s="25">
        <v>197.04</v>
      </c>
      <c r="CI7" s="25">
        <v>199.33</v>
      </c>
      <c r="CJ7" s="25">
        <v>202.75</v>
      </c>
      <c r="CK7" s="25">
        <v>181.66</v>
      </c>
      <c r="CL7" s="25">
        <v>70.73</v>
      </c>
      <c r="CM7" s="25">
        <v>66.44</v>
      </c>
      <c r="CN7" s="25">
        <v>65.459999999999994</v>
      </c>
      <c r="CO7" s="25">
        <v>64.81</v>
      </c>
      <c r="CP7" s="25">
        <v>60.65</v>
      </c>
      <c r="CQ7" s="25">
        <v>54.43</v>
      </c>
      <c r="CR7" s="25">
        <v>53.87</v>
      </c>
      <c r="CS7" s="25">
        <v>54.49</v>
      </c>
      <c r="CT7" s="25">
        <v>54.8</v>
      </c>
      <c r="CU7" s="25">
        <v>55.47</v>
      </c>
      <c r="CV7" s="25">
        <v>60.21</v>
      </c>
      <c r="CW7" s="25">
        <v>73.180000000000007</v>
      </c>
      <c r="CX7" s="25">
        <v>74.989999999999995</v>
      </c>
      <c r="CY7" s="25">
        <v>75.150000000000006</v>
      </c>
      <c r="CZ7" s="25">
        <v>74.2</v>
      </c>
      <c r="DA7" s="25">
        <v>78.53</v>
      </c>
      <c r="DB7" s="25">
        <v>79.44</v>
      </c>
      <c r="DC7" s="25">
        <v>79.489999999999995</v>
      </c>
      <c r="DD7" s="25">
        <v>78.8</v>
      </c>
      <c r="DE7" s="25">
        <v>77.98</v>
      </c>
      <c r="DF7" s="25">
        <v>76.97</v>
      </c>
      <c r="DG7" s="25">
        <v>89.21</v>
      </c>
      <c r="DH7" s="25">
        <v>38.25</v>
      </c>
      <c r="DI7" s="25">
        <v>40.49</v>
      </c>
      <c r="DJ7" s="25">
        <v>41.16</v>
      </c>
      <c r="DK7" s="25">
        <v>43.24</v>
      </c>
      <c r="DL7" s="25">
        <v>45.01</v>
      </c>
      <c r="DM7" s="25">
        <v>49.39</v>
      </c>
      <c r="DN7" s="25">
        <v>50.75</v>
      </c>
      <c r="DO7" s="25">
        <v>51.72</v>
      </c>
      <c r="DP7" s="25">
        <v>52.27</v>
      </c>
      <c r="DQ7" s="25">
        <v>52.87</v>
      </c>
      <c r="DR7" s="25">
        <v>52.41</v>
      </c>
      <c r="DS7" s="25">
        <v>14.26</v>
      </c>
      <c r="DT7" s="25">
        <v>18.18</v>
      </c>
      <c r="DU7" s="25">
        <v>23.78</v>
      </c>
      <c r="DV7" s="25">
        <v>26.58</v>
      </c>
      <c r="DW7" s="25">
        <v>27.76</v>
      </c>
      <c r="DX7" s="25">
        <v>18.57</v>
      </c>
      <c r="DY7" s="25">
        <v>21.14</v>
      </c>
      <c r="DZ7" s="25">
        <v>22.12</v>
      </c>
      <c r="EA7" s="25">
        <v>25.67</v>
      </c>
      <c r="EB7" s="25">
        <v>26.86</v>
      </c>
      <c r="EC7" s="25">
        <v>26.78</v>
      </c>
      <c r="ED7" s="25">
        <v>0.18</v>
      </c>
      <c r="EE7" s="25">
        <v>0.73</v>
      </c>
      <c r="EF7" s="25">
        <v>0.79</v>
      </c>
      <c r="EG7" s="25">
        <v>0.85</v>
      </c>
      <c r="EH7" s="25">
        <v>0.87</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2025-12-12T09:24:20Z</dcterms:created>
  <dcterms:modified xsi:type="dcterms:W3CDTF">2026-02-06T08:27:43Z</dcterms:modified>
  <cp:category/>
</cp:coreProperties>
</file>