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5 高森町●\14 簡水（非適）\"/>
    </mc:Choice>
  </mc:AlternateContent>
  <xr:revisionPtr revIDLastSave="0" documentId="13_ncr:1_{0892795B-FC50-4B63-934D-5FC4E6EF9248}" xr6:coauthVersionLast="47" xr6:coauthVersionMax="47" xr10:uidLastSave="{00000000-0000-0000-0000-000000000000}"/>
  <workbookProtection workbookAlgorithmName="SHA-512" workbookHashValue="sRenm92xPQZpx9R3FsAvJWxDt/12TTY0/NkHiBoGUcPg6bFsuH0SEzGNNOEr2FVNOg8UlM1pG2q05mW3jObPBg==" workbookSaltValue="ofZdRyjufoJWC90neZyI1w==" workbookSpinCount="100000" lockStructure="1"/>
  <bookViews>
    <workbookView xWindow="-12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W10" i="4" s="1"/>
  <c r="P6" i="5"/>
  <c r="P10" i="4" s="1"/>
  <c r="O6" i="5"/>
  <c r="I10" i="4" s="1"/>
  <c r="N6" i="5"/>
  <c r="B10" i="4" s="1"/>
  <c r="M6" i="5"/>
  <c r="AD8" i="4" s="1"/>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BB10" i="4"/>
  <c r="AT10" i="4"/>
  <c r="AL10" i="4"/>
  <c r="AT8" i="4"/>
  <c r="P8" i="4"/>
  <c r="B8" i="4"/>
  <c r="B6" i="4"/>
</calcChain>
</file>

<file path=xl/sharedStrings.xml><?xml version="1.0" encoding="utf-8"?>
<sst xmlns="http://schemas.openxmlformats.org/spreadsheetml/2006/main" count="233" uniqueCount="118">
  <si>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</si>
  <si>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</si>
  <si>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</si>
  <si>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</si>
  <si>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</si>
  <si>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</si>
  <si>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</si>
  <si>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</si>
  <si>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</si>
  <si>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</si>
  <si>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</si>
  <si>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</si>
  <si>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</si>
  <si>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</si>
  <si>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</si>
  <si>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</si>
  <si>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</si>
  <si>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</si>
  <si>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</si>
  <si>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</si>
  <si>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</si>
  <si>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</si>
  <si>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</si>
  <si>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</si>
  <si>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</si>
  <si>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</si>
  <si>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</si>
  <si>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</si>
  <si>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</si>
  <si>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</si>
  <si>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</si>
  <si>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</si>
  <si>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</si>
  <si>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</si>
  <si>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</si>
  <si>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</si>
  <si>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</si>
  <si>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</si>
  <si>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</si>
  <si>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</si>
  <si>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</si>
  <si>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</si>
  <si>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</si>
  <si>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</si>
  <si>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</si>
  <si>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</si>
  <si>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</si>
  <si>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</si>
  <si>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</si>
  <si>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</si>
  <si>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</si>
  <si>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</si>
  <si>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</si>
  <si>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</si>
  <si>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</si>
  <si>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</si>
  <si>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</si>
  <si>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</si>
  <si>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</si>
  <si>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</si>
  <si>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</si>
  <si>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</si>
  <si>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</si>
  <si>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</si>
  <si>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</si>
  <si>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</si>
  <si>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</si>
  <si>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</si>
  <si>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</si>
  <si>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</si>
  <si>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</si>
  <si>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</si>
  <si>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</si>
  <si>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</si>
  <si>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</si>
  <si>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</si>
  <si>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</si>
  <si>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</si>
  <si>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</si>
  <si>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</si>
  <si>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</si>
  <si>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</si>
  <si>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</si>
  <si>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</si>
  <si>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</si>
  <si>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</si>
  <si>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</si>
  <si>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</si>
  <si>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</si>
  <si>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</si>
  <si>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</si>
  <si>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</si>
  <si>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</si>
  <si>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</si>
  <si>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</si>
  <si>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</si>
  <si>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高森町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</si>
  <si>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</si>
  <si>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</si>
  <si>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</si>
  <si>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</si>
  <si>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</si>
  <si>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</si>
  <si>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</si>
  <si>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</si>
  <si>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</si>
  <si>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</si>
  <si>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</si>
  <si>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</si>
  <si>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</si>
  <si>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</si>
  <si>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</si>
  <si>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</si>
  <si>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</si>
  <si>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</si>
  <si>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布設替えを実施していないため目先の費用負担はなかったが、更新の基本計画を作成するなど、準備していく必要があると考えられる。</t>
    <rPh sb="0" eb="3">
      <t>フセツガ</t>
    </rPh>
    <rPh sb="5" eb="7">
      <t>ジッシ</t>
    </rPh>
    <rPh sb="14" eb="16">
      <t>メサキ</t>
    </rPh>
    <rPh sb="17" eb="21">
      <t>ヒヨウフタン</t>
    </rPh>
    <rPh sb="28" eb="30">
      <t>コウシン</t>
    </rPh>
    <rPh sb="31" eb="35">
      <t>キホンケイカク</t>
    </rPh>
    <rPh sb="36" eb="38">
      <t>サクセイ</t>
    </rPh>
    <rPh sb="43" eb="45">
      <t>ジュンビ</t>
    </rPh>
    <phoneticPr fontId="4"/>
  </si>
  <si>
    <t>保有する資産の老朽化や、給水人口減少に伴う料金収入の減少、物価高騰などにより、経営環境が厳しくなっていくため、水道料金の引き上げは必要であると考えられる。
今後は、水道料金についての検討と施設更新の基本計画作成を実施予定としている。</t>
    <rPh sb="0" eb="2">
      <t>ホユウ</t>
    </rPh>
    <rPh sb="4" eb="6">
      <t>シサン</t>
    </rPh>
    <rPh sb="7" eb="10">
      <t>ロウキュウカ</t>
    </rPh>
    <rPh sb="12" eb="18">
      <t>キュウスイジンコウゲンショウ</t>
    </rPh>
    <rPh sb="19" eb="20">
      <t>トモナ</t>
    </rPh>
    <rPh sb="21" eb="25">
      <t>リョウキンシュウニュウ</t>
    </rPh>
    <rPh sb="26" eb="28">
      <t>ゲンショウ</t>
    </rPh>
    <rPh sb="29" eb="33">
      <t>ブッカコウトウ</t>
    </rPh>
    <rPh sb="39" eb="43">
      <t>ケイエイカンキョウ</t>
    </rPh>
    <rPh sb="44" eb="45">
      <t>キビ</t>
    </rPh>
    <rPh sb="55" eb="59">
      <t>スイドウリョウキン</t>
    </rPh>
    <rPh sb="60" eb="61">
      <t>ヒ</t>
    </rPh>
    <rPh sb="62" eb="63">
      <t>ア</t>
    </rPh>
    <rPh sb="65" eb="67">
      <t>ヒツヨウ</t>
    </rPh>
    <rPh sb="71" eb="72">
      <t>カンガ</t>
    </rPh>
    <rPh sb="78" eb="80">
      <t>コンゴ</t>
    </rPh>
    <rPh sb="82" eb="86">
      <t>スイドウリョウキン</t>
    </rPh>
    <rPh sb="91" eb="93">
      <t>ケントウ</t>
    </rPh>
    <rPh sb="94" eb="98">
      <t>シセツコウシン</t>
    </rPh>
    <rPh sb="99" eb="103">
      <t>キホンケイカク</t>
    </rPh>
    <rPh sb="103" eb="105">
      <t>サクセイ</t>
    </rPh>
    <rPh sb="106" eb="108">
      <t>ジッシ</t>
    </rPh>
    <rPh sb="108" eb="110">
      <t>ヨテイ</t>
    </rPh>
    <phoneticPr fontId="4"/>
  </si>
  <si>
    <t>収益的収支比率、料金回収率を見ると、類似団体平均を上回っているが、老朽化した資産の大量更新が必要になるため、水道料金の引き上げは必要であると考えられる。
施設利用率を見ると、給水人口減少により能力を持て余してきた施設があるため、施設更新の際はダウンサイジングの検討が必要であると考えられる。
有収率を見ると、概ね良好であるが、漏水調査等によりさらなる向上を目指すことが必要であると考えられる。</t>
    <rPh sb="0" eb="7">
      <t>シュウエキテキシュウシヒリツ</t>
    </rPh>
    <rPh sb="8" eb="13">
      <t>リョウキンカイシュウリツ</t>
    </rPh>
    <rPh sb="14" eb="15">
      <t>ミ</t>
    </rPh>
    <rPh sb="18" eb="22">
      <t>ルイジダンタイ</t>
    </rPh>
    <rPh sb="22" eb="24">
      <t>ヘイキン</t>
    </rPh>
    <rPh sb="25" eb="27">
      <t>ウワマワ</t>
    </rPh>
    <rPh sb="33" eb="36">
      <t>ロウキュウカ</t>
    </rPh>
    <rPh sb="38" eb="40">
      <t>シサン</t>
    </rPh>
    <rPh sb="41" eb="45">
      <t>タイリョウコウシン</t>
    </rPh>
    <rPh sb="46" eb="48">
      <t>ヒツヨウ</t>
    </rPh>
    <rPh sb="54" eb="58">
      <t>スイドウリョウキン</t>
    </rPh>
    <rPh sb="59" eb="60">
      <t>ヒ</t>
    </rPh>
    <rPh sb="61" eb="62">
      <t>ア</t>
    </rPh>
    <rPh sb="64" eb="66">
      <t>ヒツヨウ</t>
    </rPh>
    <rPh sb="70" eb="71">
      <t>カンガ</t>
    </rPh>
    <rPh sb="77" eb="82">
      <t>シセツリヨウリツ</t>
    </rPh>
    <rPh sb="83" eb="84">
      <t>ミ</t>
    </rPh>
    <rPh sb="87" eb="93">
      <t>キュウスイジンコウゲンショウ</t>
    </rPh>
    <rPh sb="96" eb="98">
      <t>ノウリョク</t>
    </rPh>
    <rPh sb="99" eb="100">
      <t>モ</t>
    </rPh>
    <rPh sb="101" eb="102">
      <t>アマ</t>
    </rPh>
    <rPh sb="106" eb="108">
      <t>シセツ</t>
    </rPh>
    <rPh sb="114" eb="118">
      <t>シセツコウシン</t>
    </rPh>
    <rPh sb="119" eb="120">
      <t>サイ</t>
    </rPh>
    <rPh sb="130" eb="132">
      <t>ケントウ</t>
    </rPh>
    <rPh sb="133" eb="135">
      <t>ヒツヨウ</t>
    </rPh>
    <rPh sb="139" eb="140">
      <t>カンガ</t>
    </rPh>
    <rPh sb="146" eb="149">
      <t>ユウシュウリツ</t>
    </rPh>
    <rPh sb="150" eb="151">
      <t>ミ</t>
    </rPh>
    <rPh sb="154" eb="155">
      <t>オオム</t>
    </rPh>
    <rPh sb="156" eb="158">
      <t>リョウコウ</t>
    </rPh>
    <rPh sb="163" eb="168">
      <t>ロウスイチョウサトウ</t>
    </rPh>
    <rPh sb="175" eb="177">
      <t>コウジョウ</t>
    </rPh>
    <rPh sb="178" eb="180">
      <t>メザ</t>
    </rPh>
    <rPh sb="184" eb="186">
      <t>ヒツヨウ</t>
    </rPh>
    <rPh sb="190" eb="19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</si>
</sst>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89-436F-8E06-1D7CD208D05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1.48</c:v>
                </c:pt>
                <c:pt idx="1">
                  <c:v>0.45</c:v>
                </c:pt>
                <c:pt idx="2">
                  <c:v>0.35</c:v>
                </c:pt>
                <c:pt idx="3">
                  <c:v>0.18</c:v>
                </c:pt>
                <c:pt idx="4" formatCode="#,##0.00;&quot;△&quot;#,##0.00">
                  <c:v>0</c:v>
                </c:pt>
              </c:numCache>
            </c:numRef>
          </c:val>
          <c:smooth val="0"/>
          <c:extLst>
            <c:ext xmlns:c16="http://schemas.microsoft.com/office/drawing/2014/chart" uri="{C3380CC4-5D6E-409C-BE32-E72D297353CC}">
              <c16:uniqueId val="{00000001-9789-436F-8E06-1D7CD208D05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42.58</c:v>
                </c:pt>
                <c:pt idx="1">
                  <c:v>40.770000000000003</c:v>
                </c:pt>
                <c:pt idx="2">
                  <c:v>40.200000000000003</c:v>
                </c:pt>
                <c:pt idx="3">
                  <c:v>39.659999999999997</c:v>
                </c:pt>
                <c:pt idx="4">
                  <c:v>37.380000000000003</c:v>
                </c:pt>
              </c:numCache>
            </c:numRef>
          </c:val>
          <c:extLst>
            <c:ext xmlns:c16="http://schemas.microsoft.com/office/drawing/2014/chart" uri="{C3380CC4-5D6E-409C-BE32-E72D297353CC}">
              <c16:uniqueId val="{00000000-FA9F-4D76-B72A-B1841F03A2B2}"/>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55.7</c:v>
                </c:pt>
                <c:pt idx="1">
                  <c:v>54.87</c:v>
                </c:pt>
                <c:pt idx="2">
                  <c:v>54.82</c:v>
                </c:pt>
                <c:pt idx="3">
                  <c:v>55</c:v>
                </c:pt>
                <c:pt idx="4">
                  <c:v>37.380000000000003</c:v>
                </c:pt>
              </c:numCache>
            </c:numRef>
          </c:val>
          <c:smooth val="0"/>
          <c:extLst>
            <c:ext xmlns:c16="http://schemas.microsoft.com/office/drawing/2014/chart" uri="{C3380CC4-5D6E-409C-BE32-E72D297353CC}">
              <c16:uniqueId val="{00000001-FA9F-4D76-B72A-B1841F03A2B2}"/>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88.36</c:v>
                </c:pt>
                <c:pt idx="1">
                  <c:v>88.26</c:v>
                </c:pt>
                <c:pt idx="2">
                  <c:v>88.26</c:v>
                </c:pt>
                <c:pt idx="3">
                  <c:v>88.27</c:v>
                </c:pt>
                <c:pt idx="4">
                  <c:v>88.29</c:v>
                </c:pt>
              </c:numCache>
            </c:numRef>
          </c:val>
          <c:extLst>
            <c:ext xmlns:c16="http://schemas.microsoft.com/office/drawing/2014/chart" uri="{C3380CC4-5D6E-409C-BE32-E72D297353CC}">
              <c16:uniqueId val="{00000000-B71B-45D7-8BEE-6989949A51D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71.81</c:v>
                </c:pt>
                <c:pt idx="1">
                  <c:v>71.819999999999993</c:v>
                </c:pt>
                <c:pt idx="2">
                  <c:v>71.010000000000005</c:v>
                </c:pt>
                <c:pt idx="3">
                  <c:v>69.680000000000007</c:v>
                </c:pt>
                <c:pt idx="4">
                  <c:v>88.29</c:v>
                </c:pt>
              </c:numCache>
            </c:numRef>
          </c:val>
          <c:smooth val="0"/>
          <c:extLst>
            <c:ext xmlns:c16="http://schemas.microsoft.com/office/drawing/2014/chart" uri="{C3380CC4-5D6E-409C-BE32-E72D297353CC}">
              <c16:uniqueId val="{00000001-B71B-45D7-8BEE-6989949A51D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85.16</c:v>
                </c:pt>
                <c:pt idx="1">
                  <c:v>94.02</c:v>
                </c:pt>
                <c:pt idx="2">
                  <c:v>81.22</c:v>
                </c:pt>
                <c:pt idx="3">
                  <c:v>89.77</c:v>
                </c:pt>
                <c:pt idx="4">
                  <c:v>97.62</c:v>
                </c:pt>
              </c:numCache>
            </c:numRef>
          </c:val>
          <c:extLst>
            <c:ext xmlns:c16="http://schemas.microsoft.com/office/drawing/2014/chart" uri="{C3380CC4-5D6E-409C-BE32-E72D297353CC}">
              <c16:uniqueId val="{00000000-FC5D-4790-AE44-0D04A3FD210E}"/>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82.57</c:v>
                </c:pt>
                <c:pt idx="1">
                  <c:v>81.17</c:v>
                </c:pt>
                <c:pt idx="2">
                  <c:v>76.28</c:v>
                </c:pt>
                <c:pt idx="3">
                  <c:v>78.239999999999995</c:v>
                </c:pt>
                <c:pt idx="4">
                  <c:v>97.62</c:v>
                </c:pt>
              </c:numCache>
            </c:numRef>
          </c:val>
          <c:smooth val="0"/>
          <c:extLst>
            <c:ext xmlns:c16="http://schemas.microsoft.com/office/drawing/2014/chart" uri="{C3380CC4-5D6E-409C-BE32-E72D297353CC}">
              <c16:uniqueId val="{00000001-FC5D-4790-AE44-0D04A3FD210E}"/>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56-4044-B0F4-52A81141C94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56-4044-B0F4-52A81141C94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1CC-4E52-AA54-62540D7EF117}"/>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1CC-4E52-AA54-62540D7EF117}"/>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89-4895-B86D-5110C55FDF2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89-4895-B86D-5110C55FDF2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80-4C48-8DC8-8F714039B07C}"/>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80-4C48-8DC8-8F714039B07C}"/>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606.38</c:v>
                </c:pt>
                <c:pt idx="1">
                  <c:v>589.53</c:v>
                </c:pt>
                <c:pt idx="2">
                  <c:v>573.74</c:v>
                </c:pt>
                <c:pt idx="3">
                  <c:v>545.74</c:v>
                </c:pt>
                <c:pt idx="4">
                  <c:v>508.01</c:v>
                </c:pt>
              </c:numCache>
            </c:numRef>
          </c:val>
          <c:extLst>
            <c:ext xmlns:c16="http://schemas.microsoft.com/office/drawing/2014/chart" uri="{C3380CC4-5D6E-409C-BE32-E72D297353CC}">
              <c16:uniqueId val="{00000000-5191-4281-85CE-7DFE6B281FCE}"/>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834.1</c:v>
                </c:pt>
                <c:pt idx="1">
                  <c:v>853.42</c:v>
                </c:pt>
                <c:pt idx="2">
                  <c:v>906.61</c:v>
                </c:pt>
                <c:pt idx="3">
                  <c:v>1008.49</c:v>
                </c:pt>
                <c:pt idx="4">
                  <c:v>508.01</c:v>
                </c:pt>
              </c:numCache>
            </c:numRef>
          </c:val>
          <c:smooth val="0"/>
          <c:extLst>
            <c:ext xmlns:c16="http://schemas.microsoft.com/office/drawing/2014/chart" uri="{C3380CC4-5D6E-409C-BE32-E72D297353CC}">
              <c16:uniqueId val="{00000001-5191-4281-85CE-7DFE6B281FCE}"/>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75.5</c:v>
                </c:pt>
                <c:pt idx="1">
                  <c:v>83.44</c:v>
                </c:pt>
                <c:pt idx="2">
                  <c:v>72.41</c:v>
                </c:pt>
                <c:pt idx="3">
                  <c:v>79.16</c:v>
                </c:pt>
                <c:pt idx="4">
                  <c:v>79.17</c:v>
                </c:pt>
              </c:numCache>
            </c:numRef>
          </c:val>
          <c:extLst>
            <c:ext xmlns:c16="http://schemas.microsoft.com/office/drawing/2014/chart" uri="{C3380CC4-5D6E-409C-BE32-E72D297353CC}">
              <c16:uniqueId val="{00000000-43BD-4E94-A276-35858FB1C42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64.44</c:v>
                </c:pt>
                <c:pt idx="1">
                  <c:v>60.53</c:v>
                </c:pt>
                <c:pt idx="2">
                  <c:v>56.38</c:v>
                </c:pt>
                <c:pt idx="3">
                  <c:v>53.79</c:v>
                </c:pt>
                <c:pt idx="4">
                  <c:v>79.17</c:v>
                </c:pt>
              </c:numCache>
            </c:numRef>
          </c:val>
          <c:smooth val="0"/>
          <c:extLst>
            <c:ext xmlns:c16="http://schemas.microsoft.com/office/drawing/2014/chart" uri="{C3380CC4-5D6E-409C-BE32-E72D297353CC}">
              <c16:uniqueId val="{00000001-43BD-4E94-A276-35858FB1C42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169.93</c:v>
                </c:pt>
                <c:pt idx="1">
                  <c:v>157.56</c:v>
                </c:pt>
                <c:pt idx="2">
                  <c:v>178.21</c:v>
                </c:pt>
                <c:pt idx="3">
                  <c:v>161.91999999999999</c:v>
                </c:pt>
                <c:pt idx="4">
                  <c:v>173.05</c:v>
                </c:pt>
              </c:numCache>
            </c:numRef>
          </c:val>
          <c:extLst>
            <c:ext xmlns:c16="http://schemas.microsoft.com/office/drawing/2014/chart" uri="{C3380CC4-5D6E-409C-BE32-E72D297353CC}">
              <c16:uniqueId val="{00000000-44CA-4974-8F23-5D5937730B6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197.14</c:v>
                </c:pt>
                <c:pt idx="1">
                  <c:v>210.72</c:v>
                </c:pt>
                <c:pt idx="2">
                  <c:v>227.71</c:v>
                </c:pt>
                <c:pt idx="3">
                  <c:v>216.64</c:v>
                </c:pt>
                <c:pt idx="4">
                  <c:v>173.05</c:v>
                </c:pt>
              </c:numCache>
            </c:numRef>
          </c:val>
          <c:smooth val="0"/>
          <c:extLst>
            <c:ext xmlns:c16="http://schemas.microsoft.com/office/drawing/2014/chart" uri="{C3380CC4-5D6E-409C-BE32-E72D297353CC}">
              <c16:uniqueId val="{00000001-44CA-4974-8F23-5D5937730B6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【544.02】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【44.68】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熊本県　高森町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D2</v>
      </c>
      <c r="X8" s="64"/>
      <c r="Y8" s="64"/>
      <c r="Z8" s="64"/>
      <c r="AA8" s="64"/>
      <c r="AB8" s="64"/>
      <c r="AC8" s="64"/>
      <c r="AD8" s="64" t="str">
        <f>データ!$M$6</f>
        <v>非設置</v>
      </c>
      <c r="AE8" s="64"/>
      <c r="AF8" s="64"/>
      <c r="AG8" s="64"/>
      <c r="AH8" s="64"/>
      <c r="AI8" s="64"/>
      <c r="AJ8" s="64"/>
      <c r="AK8" s="2"/>
      <c r="AL8" s="59">
        <f>データ!$R$6</f>
        <v>5823</v>
      </c>
      <c r="AM8" s="59"/>
      <c r="AN8" s="59"/>
      <c r="AO8" s="59"/>
      <c r="AP8" s="59"/>
      <c r="AQ8" s="59"/>
      <c r="AR8" s="59"/>
      <c r="AS8" s="59"/>
      <c r="AT8" s="35">
        <f>データ!$S$6</f>
        <v>175.06</v>
      </c>
      <c r="AU8" s="35"/>
      <c r="AV8" s="35"/>
      <c r="AW8" s="35"/>
      <c r="AX8" s="35"/>
      <c r="AY8" s="35"/>
      <c r="AZ8" s="35"/>
      <c r="BA8" s="35"/>
      <c r="BB8" s="35">
        <f>データ!$T$6</f>
        <v>33.26</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92.73</v>
      </c>
      <c r="Q10" s="35"/>
      <c r="R10" s="35"/>
      <c r="S10" s="35"/>
      <c r="T10" s="35"/>
      <c r="U10" s="35"/>
      <c r="V10" s="35"/>
      <c r="W10" s="59">
        <f>データ!$Q$6</f>
        <v>2640</v>
      </c>
      <c r="X10" s="59"/>
      <c r="Y10" s="59"/>
      <c r="Z10" s="59"/>
      <c r="AA10" s="59"/>
      <c r="AB10" s="59"/>
      <c r="AC10" s="59"/>
      <c r="AD10" s="2"/>
      <c r="AE10" s="2"/>
      <c r="AF10" s="2"/>
      <c r="AG10" s="2"/>
      <c r="AH10" s="2"/>
      <c r="AI10" s="2"/>
      <c r="AJ10" s="2"/>
      <c r="AK10" s="2"/>
      <c r="AL10" s="59">
        <f>データ!$U$6</f>
        <v>5355</v>
      </c>
      <c r="AM10" s="59"/>
      <c r="AN10" s="59"/>
      <c r="AO10" s="59"/>
      <c r="AP10" s="59"/>
      <c r="AQ10" s="59"/>
      <c r="AR10" s="59"/>
      <c r="AS10" s="59"/>
      <c r="AT10" s="35">
        <f>データ!$V$6</f>
        <v>11.21</v>
      </c>
      <c r="AU10" s="35"/>
      <c r="AV10" s="35"/>
      <c r="AW10" s="35"/>
      <c r="AX10" s="35"/>
      <c r="AY10" s="35"/>
      <c r="AZ10" s="35"/>
      <c r="BA10" s="35"/>
      <c r="BB10" s="35">
        <f>データ!$W$6</f>
        <v>477.7</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117</v>
      </c>
      <c r="BM16" s="37"/>
      <c r="BN16" s="37"/>
      <c r="BO16" s="37"/>
      <c r="BP16" s="37"/>
      <c r="BQ16" s="37"/>
      <c r="BR16" s="37"/>
      <c r="BS16" s="37"/>
      <c r="BT16" s="37"/>
      <c r="BU16" s="37"/>
      <c r="BV16" s="37"/>
      <c r="BW16" s="37"/>
      <c r="BX16" s="37"/>
      <c r="BY16" s="37"/>
      <c r="BZ16" s="3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116</v>
      </c>
      <c r="BM66" s="37"/>
      <c r="BN66" s="37"/>
      <c r="BO66" s="37"/>
      <c r="BP66" s="37"/>
      <c r="BQ66" s="37"/>
      <c r="BR66" s="37"/>
      <c r="BS66" s="37"/>
      <c r="BT66" s="37"/>
      <c r="BU66" s="37"/>
      <c r="BV66" s="37"/>
      <c r="BW66" s="37"/>
      <c r="BX66" s="37"/>
      <c r="BY66" s="37"/>
      <c r="BZ66" s="3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【85.29】</v>
      </c>
      <c r="F85" s="13" t="s">
        <v>41</v>
      </c>
      <c r="G85" s="13" t="s">
        <v>41</v>
      </c>
      <c r="H85" s="13" t="str">
        <f>データ!BO6</f>
        <v>【544.02】</v>
      </c>
      <c r="I85" s="13" t="str">
        <f>データ!BZ6</f>
        <v>【55.67】</v>
      </c>
      <c r="J85" s="13" t="str">
        <f>データ!CK6</f>
        <v>【261.48】</v>
      </c>
      <c r="K85" s="13" t="str">
        <f>データ!CV6</f>
        <v>【44.68】</v>
      </c>
      <c r="L85" s="13" t="str">
        <f>データ!DG6</f>
        <v>【71.10】</v>
      </c>
      <c r="M85" s="13" t="s">
        <v>42</v>
      </c>
      <c r="N85" s="13" t="s">
        <v>42</v>
      </c>
      <c r="O85" s="13" t="str">
        <f>データ!EN6</f>
        <v>【0.18】</v>
      </c>
    </row>
  </sheetData>
  <sheetProtection algorithmName="SHA-512" hashValue="sy1L8qMvTFBAhj7K2GiHlxqekerJrNm3wRqQFrPqUNZtq+ficjLDNZ3eLx0u/Yk2R5M825mgCD9y+tbZP2bEAQ==" saltValue="h+qYkkYYS7axUxiCjC+0H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2024</v>
      </c>
      <c r="C6" s="20">
        <f t="shared" ref="C6:W6" si="3">C7</f>
        <v>434281</v>
      </c>
      <c r="D6" s="20">
        <f t="shared" si="3"/>
        <v>47</v>
      </c>
      <c r="E6" s="20">
        <f t="shared" si="3"/>
        <v>1</v>
      </c>
      <c r="F6" s="20">
        <f t="shared" si="3"/>
        <v>0</v>
      </c>
      <c r="G6" s="20">
        <f t="shared" si="3"/>
        <v>0</v>
      </c>
      <c r="H6" s="20" t="str">
        <f t="shared" si="3"/>
        <v>熊本県　高森町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92.73</v>
      </c>
      <c r="Q6" s="21">
        <f t="shared" si="3"/>
        <v>2640</v>
      </c>
      <c r="R6" s="21">
        <f t="shared" si="3"/>
        <v>5823</v>
      </c>
      <c r="S6" s="21">
        <f t="shared" si="3"/>
        <v>175.06</v>
      </c>
      <c r="T6" s="21">
        <f t="shared" si="3"/>
        <v>33.26</v>
      </c>
      <c r="U6" s="21">
        <f t="shared" si="3"/>
        <v>5355</v>
      </c>
      <c r="V6" s="21">
        <f t="shared" si="3"/>
        <v>11.21</v>
      </c>
      <c r="W6" s="21">
        <f t="shared" si="3"/>
        <v>477.7</v>
      </c>
      <c r="X6" s="22">
        <f>IF(X7="",NA(),X7)</f>
        <v>85.16</v>
      </c>
      <c r="Y6" s="22">
        <f t="shared" ref="Y6:AG6" si="4">IF(Y7="",NA(),Y7)</f>
        <v>94.02</v>
      </c>
      <c r="Z6" s="22">
        <f t="shared" si="4"/>
        <v>81.22</v>
      </c>
      <c r="AA6" s="22">
        <f t="shared" si="4"/>
        <v>89.77</v>
      </c>
      <c r="AB6" s="22">
        <f t="shared" si="4"/>
        <v>97.62</v>
      </c>
      <c r="AC6" s="22">
        <f t="shared" si="4"/>
        <v>82.57</v>
      </c>
      <c r="AD6" s="22">
        <f t="shared" si="4"/>
        <v>81.17</v>
      </c>
      <c r="AE6" s="22">
        <f t="shared" si="4"/>
        <v>76.28</v>
      </c>
      <c r="AF6" s="22">
        <f t="shared" si="4"/>
        <v>78.239999999999995</v>
      </c>
      <c r="AG6" s="22">
        <f t="shared" si="4"/>
        <v>97.62</v>
      </c>
      <c r="AH6" s="21" t="str">
        <f>IF(AH7="","",IF(AH7="-","【-】","【"&amp;SUBSTITUTE(TEXT(AH7,"#,##0.00"),"-","△")&amp;"】"))</f>
        <v>【85.29】</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606.38</v>
      </c>
      <c r="BF6" s="22">
        <f t="shared" ref="BF6:BN6" si="7">IF(BF7="",NA(),BF7)</f>
        <v>589.53</v>
      </c>
      <c r="BG6" s="22">
        <f t="shared" si="7"/>
        <v>573.74</v>
      </c>
      <c r="BH6" s="22">
        <f t="shared" si="7"/>
        <v>545.74</v>
      </c>
      <c r="BI6" s="22">
        <f t="shared" si="7"/>
        <v>508.01</v>
      </c>
      <c r="BJ6" s="22">
        <f t="shared" si="7"/>
        <v>834.1</v>
      </c>
      <c r="BK6" s="22">
        <f t="shared" si="7"/>
        <v>853.42</v>
      </c>
      <c r="BL6" s="22">
        <f t="shared" si="7"/>
        <v>906.61</v>
      </c>
      <c r="BM6" s="22">
        <f t="shared" si="7"/>
        <v>1008.49</v>
      </c>
      <c r="BN6" s="22">
        <f t="shared" si="7"/>
        <v>508.01</v>
      </c>
      <c r="BO6" s="21" t="str">
        <f>IF(BO7="","",IF(BO7="-","【-】","【"&amp;SUBSTITUTE(TEXT(BO7,"#,##0.00"),"-","△")&amp;"】"))</f>
        <v>【544.02】</v>
      </c>
      <c r="BP6" s="22">
        <f>IF(BP7="",NA(),BP7)</f>
        <v>75.5</v>
      </c>
      <c r="BQ6" s="22">
        <f t="shared" ref="BQ6:BY6" si="8">IF(BQ7="",NA(),BQ7)</f>
        <v>83.44</v>
      </c>
      <c r="BR6" s="22">
        <f t="shared" si="8"/>
        <v>72.41</v>
      </c>
      <c r="BS6" s="22">
        <f t="shared" si="8"/>
        <v>79.16</v>
      </c>
      <c r="BT6" s="22">
        <f t="shared" si="8"/>
        <v>79.17</v>
      </c>
      <c r="BU6" s="22">
        <f t="shared" si="8"/>
        <v>64.44</v>
      </c>
      <c r="BV6" s="22">
        <f t="shared" si="8"/>
        <v>60.53</v>
      </c>
      <c r="BW6" s="22">
        <f t="shared" si="8"/>
        <v>56.38</v>
      </c>
      <c r="BX6" s="22">
        <f t="shared" si="8"/>
        <v>53.79</v>
      </c>
      <c r="BY6" s="22">
        <f t="shared" si="8"/>
        <v>79.17</v>
      </c>
      <c r="BZ6" s="21" t="str">
        <f>IF(BZ7="","",IF(BZ7="-","【-】","【"&amp;SUBSTITUTE(TEXT(BZ7,"#,##0.00"),"-","△")&amp;"】"))</f>
        <v>【55.67】</v>
      </c>
      <c r="CA6" s="22">
        <f>IF(CA7="",NA(),CA7)</f>
        <v>169.93</v>
      </c>
      <c r="CB6" s="22">
        <f t="shared" ref="CB6:CJ6" si="9">IF(CB7="",NA(),CB7)</f>
        <v>157.56</v>
      </c>
      <c r="CC6" s="22">
        <f t="shared" si="9"/>
        <v>178.21</v>
      </c>
      <c r="CD6" s="22">
        <f t="shared" si="9"/>
        <v>161.91999999999999</v>
      </c>
      <c r="CE6" s="22">
        <f t="shared" si="9"/>
        <v>173.05</v>
      </c>
      <c r="CF6" s="22">
        <f t="shared" si="9"/>
        <v>197.14</v>
      </c>
      <c r="CG6" s="22">
        <f t="shared" si="9"/>
        <v>210.72</v>
      </c>
      <c r="CH6" s="22">
        <f t="shared" si="9"/>
        <v>227.71</v>
      </c>
      <c r="CI6" s="22">
        <f t="shared" si="9"/>
        <v>216.64</v>
      </c>
      <c r="CJ6" s="22">
        <f t="shared" si="9"/>
        <v>173.05</v>
      </c>
      <c r="CK6" s="21" t="str">
        <f>IF(CK7="","",IF(CK7="-","【-】","【"&amp;SUBSTITUTE(TEXT(CK7,"#,##0.00"),"-","△")&amp;"】"))</f>
        <v>【261.48】</v>
      </c>
      <c r="CL6" s="22">
        <f>IF(CL7="",NA(),CL7)</f>
        <v>42.58</v>
      </c>
      <c r="CM6" s="22">
        <f t="shared" ref="CM6:CU6" si="10">IF(CM7="",NA(),CM7)</f>
        <v>40.770000000000003</v>
      </c>
      <c r="CN6" s="22">
        <f t="shared" si="10"/>
        <v>40.200000000000003</v>
      </c>
      <c r="CO6" s="22">
        <f t="shared" si="10"/>
        <v>39.659999999999997</v>
      </c>
      <c r="CP6" s="22">
        <f t="shared" si="10"/>
        <v>37.380000000000003</v>
      </c>
      <c r="CQ6" s="22">
        <f t="shared" si="10"/>
        <v>55.7</v>
      </c>
      <c r="CR6" s="22">
        <f t="shared" si="10"/>
        <v>54.87</v>
      </c>
      <c r="CS6" s="22">
        <f t="shared" si="10"/>
        <v>54.82</v>
      </c>
      <c r="CT6" s="22">
        <f t="shared" si="10"/>
        <v>55</v>
      </c>
      <c r="CU6" s="22">
        <f t="shared" si="10"/>
        <v>37.380000000000003</v>
      </c>
      <c r="CV6" s="21" t="str">
        <f>IF(CV7="","",IF(CV7="-","【-】","【"&amp;SUBSTITUTE(TEXT(CV7,"#,##0.00"),"-","△")&amp;"】"))</f>
        <v>【44.68】</v>
      </c>
      <c r="CW6" s="22">
        <f>IF(CW7="",NA(),CW7)</f>
        <v>88.36</v>
      </c>
      <c r="CX6" s="22">
        <f t="shared" ref="CX6:DF6" si="11">IF(CX7="",NA(),CX7)</f>
        <v>88.26</v>
      </c>
      <c r="CY6" s="22">
        <f t="shared" si="11"/>
        <v>88.26</v>
      </c>
      <c r="CZ6" s="22">
        <f t="shared" si="11"/>
        <v>88.27</v>
      </c>
      <c r="DA6" s="22">
        <f t="shared" si="11"/>
        <v>88.29</v>
      </c>
      <c r="DB6" s="22">
        <f t="shared" si="11"/>
        <v>71.81</v>
      </c>
      <c r="DC6" s="22">
        <f t="shared" si="11"/>
        <v>71.819999999999993</v>
      </c>
      <c r="DD6" s="22">
        <f t="shared" si="11"/>
        <v>71.010000000000005</v>
      </c>
      <c r="DE6" s="22">
        <f t="shared" si="11"/>
        <v>69.680000000000007</v>
      </c>
      <c r="DF6" s="22">
        <f t="shared" si="11"/>
        <v>88.29</v>
      </c>
      <c r="DG6" s="21" t="str">
        <f>IF(DG7="","",IF(DG7="-","【-】","【"&amp;SUBSTITUTE(TEXT(DG7,"#,##0.00"),"-","△")&amp;"】"))</f>
        <v>【71.10】</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1.48</v>
      </c>
      <c r="EJ6" s="22">
        <f t="shared" si="14"/>
        <v>0.45</v>
      </c>
      <c r="EK6" s="22">
        <f t="shared" si="14"/>
        <v>0.35</v>
      </c>
      <c r="EL6" s="22">
        <f t="shared" si="14"/>
        <v>0.18</v>
      </c>
      <c r="EM6" s="21">
        <f t="shared" si="14"/>
        <v>0</v>
      </c>
      <c r="EN6" s="21" t="str">
        <f>IF(EN7="","",IF(EN7="-","【-】","【"&amp;SUBSTITUTE(TEXT(EN7,"#,##0.00"),"-","△")&amp;"】"))</f>
        <v>【0.18】</v>
      </c>
    </row>
    <row r="7" spans="1:144" s="23" customFormat="1" x14ac:dyDescent="0.15">
      <c r="A7" s="15"/>
      <c r="B7" s="24">
        <v>2024</v>
      </c>
      <c r="C7" s="24">
        <v>434281</v>
      </c>
      <c r="D7" s="24">
        <v>47</v>
      </c>
      <c r="E7" s="24">
        <v>1</v>
      </c>
      <c r="F7" s="24">
        <v>0</v>
      </c>
      <c r="G7" s="24">
        <v>0</v>
      </c>
      <c r="H7" s="24" t="s">
        <v>96</v>
      </c>
      <c r="I7" s="24" t="s">
        <v>97</v>
      </c>
      <c r="J7" s="24" t="s">
        <v>98</v>
      </c>
      <c r="K7" s="24" t="s">
        <v>99</v>
      </c>
      <c r="L7" s="24" t="s">
        <v>100</v>
      </c>
      <c r="M7" s="24" t="s">
        <v>101</v>
      </c>
      <c r="N7" s="25" t="s">
        <v>102</v>
      </c>
      <c r="O7" s="25" t="s">
        <v>103</v>
      </c>
      <c r="P7" s="25">
        <v>92.73</v>
      </c>
      <c r="Q7" s="25">
        <v>2640</v>
      </c>
      <c r="R7" s="25">
        <v>5823</v>
      </c>
      <c r="S7" s="25">
        <v>175.06</v>
      </c>
      <c r="T7" s="25">
        <v>33.26</v>
      </c>
      <c r="U7" s="25">
        <v>5355</v>
      </c>
      <c r="V7" s="25">
        <v>11.21</v>
      </c>
      <c r="W7" s="25">
        <v>477.7</v>
      </c>
      <c r="X7" s="25">
        <v>85.16</v>
      </c>
      <c r="Y7" s="25">
        <v>94.02</v>
      </c>
      <c r="Z7" s="25">
        <v>81.22</v>
      </c>
      <c r="AA7" s="25">
        <v>89.77</v>
      </c>
      <c r="AB7" s="25">
        <v>97.62</v>
      </c>
      <c r="AC7" s="25">
        <v>82.57</v>
      </c>
      <c r="AD7" s="25">
        <v>81.17</v>
      </c>
      <c r="AE7" s="25">
        <v>76.28</v>
      </c>
      <c r="AF7" s="25">
        <v>78.239999999999995</v>
      </c>
      <c r="AG7" s="25">
        <v>97.62</v>
      </c>
      <c r="AH7" s="25">
        <v>85.29</v>
      </c>
      <c r="AI7" s="25"/>
      <c r="AJ7" s="25"/>
      <c r="AK7" s="25"/>
      <c r="AL7" s="25"/>
      <c r="AM7" s="25"/>
      <c r="AN7" s="25"/>
      <c r="AO7" s="25"/>
      <c r="AP7" s="25"/>
      <c r="AQ7" s="25"/>
      <c r="AR7" s="25"/>
      <c r="AS7" s="25"/>
      <c r="AT7" s="25"/>
      <c r="AU7" s="25"/>
      <c r="AV7" s="25"/>
      <c r="AW7" s="25"/>
      <c r="AX7" s="25"/>
      <c r="AY7" s="25"/>
      <c r="AZ7" s="25"/>
      <c r="BA7" s="25"/>
      <c r="BB7" s="25"/>
      <c r="BC7" s="25"/>
      <c r="BD7" s="25"/>
      <c r="BE7" s="25">
        <v>606.38</v>
      </c>
      <c r="BF7" s="25">
        <v>589.53</v>
      </c>
      <c r="BG7" s="25">
        <v>573.74</v>
      </c>
      <c r="BH7" s="25">
        <v>545.74</v>
      </c>
      <c r="BI7" s="25">
        <v>508.01</v>
      </c>
      <c r="BJ7" s="25">
        <v>834.1</v>
      </c>
      <c r="BK7" s="25">
        <v>853.42</v>
      </c>
      <c r="BL7" s="25">
        <v>906.61</v>
      </c>
      <c r="BM7" s="25">
        <v>1008.49</v>
      </c>
      <c r="BN7" s="25">
        <v>508.01</v>
      </c>
      <c r="BO7" s="25">
        <v>544.02</v>
      </c>
      <c r="BP7" s="25">
        <v>75.5</v>
      </c>
      <c r="BQ7" s="25">
        <v>83.44</v>
      </c>
      <c r="BR7" s="25">
        <v>72.41</v>
      </c>
      <c r="BS7" s="25">
        <v>79.16</v>
      </c>
      <c r="BT7" s="25">
        <v>79.17</v>
      </c>
      <c r="BU7" s="25">
        <v>64.44</v>
      </c>
      <c r="BV7" s="25">
        <v>60.53</v>
      </c>
      <c r="BW7" s="25">
        <v>56.38</v>
      </c>
      <c r="BX7" s="25">
        <v>53.79</v>
      </c>
      <c r="BY7" s="25">
        <v>79.17</v>
      </c>
      <c r="BZ7" s="25">
        <v>55.67</v>
      </c>
      <c r="CA7" s="25">
        <v>169.93</v>
      </c>
      <c r="CB7" s="25">
        <v>157.56</v>
      </c>
      <c r="CC7" s="25">
        <v>178.21</v>
      </c>
      <c r="CD7" s="25">
        <v>161.91999999999999</v>
      </c>
      <c r="CE7" s="25">
        <v>173.05</v>
      </c>
      <c r="CF7" s="25">
        <v>197.14</v>
      </c>
      <c r="CG7" s="25">
        <v>210.72</v>
      </c>
      <c r="CH7" s="25">
        <v>227.71</v>
      </c>
      <c r="CI7" s="25">
        <v>216.64</v>
      </c>
      <c r="CJ7" s="25">
        <v>173.05</v>
      </c>
      <c r="CK7" s="25">
        <v>261.48</v>
      </c>
      <c r="CL7" s="25">
        <v>42.58</v>
      </c>
      <c r="CM7" s="25">
        <v>40.770000000000003</v>
      </c>
      <c r="CN7" s="25">
        <v>40.200000000000003</v>
      </c>
      <c r="CO7" s="25">
        <v>39.659999999999997</v>
      </c>
      <c r="CP7" s="25">
        <v>37.380000000000003</v>
      </c>
      <c r="CQ7" s="25">
        <v>55.7</v>
      </c>
      <c r="CR7" s="25">
        <v>54.87</v>
      </c>
      <c r="CS7" s="25">
        <v>54.82</v>
      </c>
      <c r="CT7" s="25">
        <v>55</v>
      </c>
      <c r="CU7" s="25">
        <v>37.380000000000003</v>
      </c>
      <c r="CV7" s="25">
        <v>44.68</v>
      </c>
      <c r="CW7" s="25">
        <v>88.36</v>
      </c>
      <c r="CX7" s="25">
        <v>88.26</v>
      </c>
      <c r="CY7" s="25">
        <v>88.26</v>
      </c>
      <c r="CZ7" s="25">
        <v>88.27</v>
      </c>
      <c r="DA7" s="25">
        <v>88.29</v>
      </c>
      <c r="DB7" s="25">
        <v>71.81</v>
      </c>
      <c r="DC7" s="25">
        <v>71.819999999999993</v>
      </c>
      <c r="DD7" s="25">
        <v>71.010000000000005</v>
      </c>
      <c r="DE7" s="25">
        <v>69.680000000000007</v>
      </c>
      <c r="DF7" s="25">
        <v>88.29</v>
      </c>
      <c r="DG7" s="25">
        <v>71.099999999999994</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1.48</v>
      </c>
      <c r="EJ7" s="25">
        <v>0.45</v>
      </c>
      <c r="EK7" s="25">
        <v>0.35</v>
      </c>
      <c r="EL7" s="25">
        <v>0.18</v>
      </c>
      <c r="EM7" s="25">
        <v>0</v>
      </c>
      <c r="EN7" s="25">
        <v>0.18</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37257</v>
      </c>
      <c r="C10" s="28">
        <f t="shared" ref="C10:F10" si="15">DATEVALUE($B7-C11&amp;"/1/"&amp;C12)</f>
        <v>37622</v>
      </c>
      <c r="D10" s="28">
        <f t="shared" si="15"/>
        <v>37987</v>
      </c>
      <c r="E10" s="28">
        <f t="shared" si="15"/>
        <v>38353</v>
      </c>
      <c r="F10" s="28">
        <f t="shared" si="15"/>
        <v>38718</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113</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2026-02-03T05:38:31Z</cp:lastPrinted>
  <dcterms:created xsi:type="dcterms:W3CDTF">2025-12-12T09:26:13Z</dcterms:created>
  <dcterms:modified xsi:type="dcterms:W3CDTF">2026-02-10T09:30:00Z</dcterms:modified>
  <cp:category/>
</cp:coreProperties>
</file>