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3 天草市\水道\"/>
    </mc:Choice>
  </mc:AlternateContent>
  <xr:revisionPtr revIDLastSave="0" documentId="13_ncr:1_{4B145078-E88E-4D34-8944-28C7B9EDE025}" xr6:coauthVersionLast="47" xr6:coauthVersionMax="47" xr10:uidLastSave="{00000000-0000-0000-0000-000000000000}"/>
  <workbookProtection workbookAlgorithmName="SHA-512" workbookHashValue="dcvr32fRO1OA5HbPdtt9g1qUETzb1gAoDt/RBPR32z3JX1sfD6YmwBFY/HBQ6VKCYG4DP1UNfckeVZDC+4/iIw==" workbookSaltValue="mzUo47VsfKZbgFrBeo/Ro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10" i="4"/>
  <c r="AL10" i="4"/>
  <c r="P10" i="4"/>
  <c r="I10" i="4"/>
  <c r="B10" i="4"/>
  <c r="BB8" i="4"/>
  <c r="AT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<sst xmlns="http://schemas.openxmlformats.org/spreadsheetml/2006/main" count="228" uniqueCount="113">
  <si>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</si>
  <si>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</si>
  <si>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</si>
  <si>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</si>
  <si>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</si>
  <si>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</si>
  <si>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</si>
  <si>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</si>
  <si>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</si>
  <si>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</si>
  <si>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</si>
  <si>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</si>
  <si>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</si>
  <si>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</si>
  <si>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</si>
  <si>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</si>
  <si>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</si>
  <si>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</si>
  <si>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</si>
  <si>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</si>
  <si>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</si>
  <si>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</si>
  <si>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</si>
  <si>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</si>
  <si>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</si>
  <si>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</si>
  <si>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</si>
  <si>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</si>
  <si>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</si>
  <si>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</si>
  <si>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</si>
  <si>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</si>
  <si>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</si>
  <si>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</si>
  <si>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</si>
  <si>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</si>
  <si>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</si>
  <si>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</si>
  <si>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</si>
  <si>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</si>
  <si>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</si>
  <si>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</si>
  <si>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</si>
  <si>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</si>
  <si>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</si>
  <si>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</si>
  <si>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</si>
  <si>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</si>
  <si>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</si>
  <si>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</si>
  <si>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</si>
  <si>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</si>
  <si>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</si>
  <si>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</si>
  <si>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</si>
  <si>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</si>
  <si>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</si>
  <si>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</si>
  <si>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</si>
  <si>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</si>
  <si>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</si>
  <si>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</si>
  <si>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</si>
  <si>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</si>
  <si>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</si>
  <si>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</si>
  <si>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</si>
  <si>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</si>
  <si>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</si>
  <si>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</si>
  <si>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</si>
  <si>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</si>
  <si>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</si>
  <si>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</si>
  <si>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</si>
  <si>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</si>
  <si>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</si>
  <si>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</si>
  <si>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</si>
  <si>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</si>
  <si>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</si>
  <si>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</si>
  <si>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</si>
  <si>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</si>
  <si>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</si>
  <si>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</si>
  <si>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</si>
  <si>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</si>
  <si>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</si>
  <si>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</si>
  <si>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</si>
  <si>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</si>
  <si>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</si>
  <si>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</si>
  <si>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</si>
  <si>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</si>
  <si>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</si>
  <si>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</si>
  <si>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</si>
  <si>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</si>
  <si>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</si>
  <si>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</si>
  <si>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</si>
  <si>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</si>
  <si>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</si>
  <si>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</si>
  <si>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</si>
  <si>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</si>
  <si>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</si>
  <si>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</si>
  <si>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経常収支比率、流動比率ともに100％を上回っており短期債務に対する支払い能力は問題ないと考える。しかしながら類似団体の平均を下回っている。
　また、地理的条件や人口減少により給水原価が割高になっており、施設利用率、料金回収率、有収率についても類似団体の平均を大きく下回っている。
　施設の有効活用を図るため令和6年に水道施設基本計画を策定している。また、令和8年度にはアセットマネジメント（4D）を策定予定であり、適正な施設の維持管理を行っていく必要がる。
　併せて令和8年4月請求分から料金改定を行いさらなる収益の確保につなげ、経営の健全性を図ることとしている。
　また、資金の不足分については一般会計からの繰入金で補っている状況である。</t>
    <rPh sb="154" eb="156">
      <t>レイワ</t>
    </rPh>
    <rPh sb="157" eb="158">
      <t>ネン</t>
    </rPh>
    <rPh sb="178" eb="180">
      <t>レイワ</t>
    </rPh>
    <rPh sb="181" eb="183">
      <t>ネンド</t>
    </rPh>
    <rPh sb="200" eb="202">
      <t>サクテイ</t>
    </rPh>
    <rPh sb="202" eb="204">
      <t>ヨテイ</t>
    </rPh>
    <rPh sb="208" eb="210">
      <t>テキセイ</t>
    </rPh>
    <rPh sb="211" eb="213">
      <t>シセツ</t>
    </rPh>
    <rPh sb="214" eb="218">
      <t>イジカンリ</t>
    </rPh>
    <rPh sb="219" eb="220">
      <t>オコナ</t>
    </rPh>
    <rPh sb="224" eb="226">
      <t>ヒツヨウ</t>
    </rPh>
    <rPh sb="234" eb="236">
      <t>レイワ</t>
    </rPh>
    <rPh sb="237" eb="238">
      <t>ネン</t>
    </rPh>
    <rPh sb="239" eb="240">
      <t>ガツ</t>
    </rPh>
    <rPh sb="240" eb="243">
      <t>セイキュウブン</t>
    </rPh>
    <rPh sb="250" eb="251">
      <t>オコナ</t>
    </rPh>
    <rPh sb="256" eb="258">
      <t>シュウエキ</t>
    </rPh>
    <rPh sb="259" eb="261">
      <t>カクホ</t>
    </rPh>
    <rPh sb="266" eb="268">
      <t>ケイエイ</t>
    </rPh>
    <rPh sb="269" eb="272">
      <t>ケンゼンセイ</t>
    </rPh>
    <rPh sb="273" eb="274">
      <t>ハカ</t>
    </rPh>
    <phoneticPr fontId="4"/>
  </si>
  <si>
    <t>　簡易水道事業の統合による資産の増加に伴い、減価償却率、経年化率はともに上昇していくなか、管路の更新は進んでいない状況である。今後更新時期を迎える資産は確実に増加していくため、漏水調査や施設の適正な維持管理により、施設の長寿命化を図る必要がある。また管路の更新投資を増やしていく必要があるが投資計画についてはローリングを行いながら更新に取り組む必要がある。
※本紙グラフの「管路経年化率」の令和2年度は、減少しているが、決算統計時の報告数値の誤りによるものであり、実際は23.8%。</t>
    <phoneticPr fontId="4"/>
  </si>
  <si>
    <t>　給水人口の減少により収益の減少が見込まれる一方、施設の老朽化が進んでいくことから、施設の維持管理費、更新費用等が増大し、経営の健全性・効率性を悪化させることが予測される。
　施設利用率についても、地理的に給水区域が広く管路も長いため、類似団体の平均を大きく下回っている。
　今後は、令和8年度に策定予定であるアセットマネジメント（4D）に基づき適正な維持管理及び効率的な施設の統廃合等を進め、維持管理費を削減し、経営戦略に策定した投資・財政計画に基づき、計画的な投資や適正な財源確保を図っていくことが重要である。</t>
    <rPh sb="142" eb="144">
      <t>レイワ</t>
    </rPh>
    <rPh sb="145" eb="147">
      <t>ネンド</t>
    </rPh>
    <rPh sb="148" eb="152">
      <t>サクテイヨテイ</t>
    </rPh>
    <rPh sb="170" eb="171">
      <t>モト</t>
    </rPh>
    <rPh sb="173" eb="175">
      <t>テキセイ</t>
    </rPh>
    <rPh sb="176" eb="180">
      <t>イジカンリ</t>
    </rPh>
    <rPh sb="180" eb="18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</si>
</sst>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0.19</c:v>
                </c:pt>
                <c:pt idx="1">
                  <c:v>0.23</c:v>
                </c:pt>
                <c:pt idx="2">
                  <c:v>0.25</c:v>
                </c:pt>
                <c:pt idx="3">
                  <c:v>0.28000000000000003</c:v>
                </c:pt>
                <c:pt idx="4">
                  <c:v>0.25</c:v>
                </c:pt>
              </c:numCache>
            </c:numRef>
          </c:val>
          <c:extLst>
            <c:ext xmlns:c16="http://schemas.microsoft.com/office/drawing/2014/chart" uri="{C3380CC4-5D6E-409C-BE32-E72D297353CC}">
              <c16:uniqueId val="{00000000-D9D7-4F1B-AF55-B53600A870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9D7-4F1B-AF55-B53600A870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54.17</c:v>
                </c:pt>
                <c:pt idx="1">
                  <c:v>53.91</c:v>
                </c:pt>
                <c:pt idx="2">
                  <c:v>52.86</c:v>
                </c:pt>
                <c:pt idx="3">
                  <c:v>51.85</c:v>
                </c:pt>
                <c:pt idx="4">
                  <c:v>52.34</c:v>
                </c:pt>
              </c:numCache>
            </c:numRef>
          </c:val>
          <c:extLst>
            <c:ext xmlns:c16="http://schemas.microsoft.com/office/drawing/2014/chart" uri="{C3380CC4-5D6E-409C-BE32-E72D297353CC}">
              <c16:uniqueId val="{00000000-B8BC-4281-B1EF-67451D08FD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8BC-4281-B1EF-67451D08FD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81.86</c:v>
                </c:pt>
                <c:pt idx="1">
                  <c:v>81.95</c:v>
                </c:pt>
                <c:pt idx="2">
                  <c:v>81.650000000000006</c:v>
                </c:pt>
                <c:pt idx="3">
                  <c:v>81.8</c:v>
                </c:pt>
                <c:pt idx="4">
                  <c:v>80.56</c:v>
                </c:pt>
              </c:numCache>
            </c:numRef>
          </c:val>
          <c:extLst>
            <c:ext xmlns:c16="http://schemas.microsoft.com/office/drawing/2014/chart" uri="{C3380CC4-5D6E-409C-BE32-E72D297353CC}">
              <c16:uniqueId val="{00000000-CF9B-4B12-903A-BD6011318FD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CF9B-4B12-903A-BD6011318FD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108.75</c:v>
                </c:pt>
                <c:pt idx="1">
                  <c:v>105.18</c:v>
                </c:pt>
                <c:pt idx="2">
                  <c:v>103.4</c:v>
                </c:pt>
                <c:pt idx="3">
                  <c:v>107.2</c:v>
                </c:pt>
                <c:pt idx="4">
                  <c:v>101.39</c:v>
                </c:pt>
              </c:numCache>
            </c:numRef>
          </c:val>
          <c:extLst>
            <c:ext xmlns:c16="http://schemas.microsoft.com/office/drawing/2014/chart" uri="{C3380CC4-5D6E-409C-BE32-E72D297353CC}">
              <c16:uniqueId val="{00000000-5C86-4F9C-A001-203073BDE0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C86-4F9C-A001-203073BDE0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44.13</c:v>
                </c:pt>
                <c:pt idx="1">
                  <c:v>46.18</c:v>
                </c:pt>
                <c:pt idx="2">
                  <c:v>48.01</c:v>
                </c:pt>
                <c:pt idx="3">
                  <c:v>49.61</c:v>
                </c:pt>
                <c:pt idx="4">
                  <c:v>51.15</c:v>
                </c:pt>
              </c:numCache>
            </c:numRef>
          </c:val>
          <c:extLst>
            <c:ext xmlns:c16="http://schemas.microsoft.com/office/drawing/2014/chart" uri="{C3380CC4-5D6E-409C-BE32-E72D297353CC}">
              <c16:uniqueId val="{00000000-EE17-4AE4-B90E-3813F805A66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E17-4AE4-B90E-3813F805A66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5.9</c:v>
                </c:pt>
                <c:pt idx="1">
                  <c:v>24.73</c:v>
                </c:pt>
                <c:pt idx="2">
                  <c:v>25.77</c:v>
                </c:pt>
                <c:pt idx="3">
                  <c:v>26.77</c:v>
                </c:pt>
                <c:pt idx="4">
                  <c:v>28.22</c:v>
                </c:pt>
              </c:numCache>
            </c:numRef>
          </c:val>
          <c:extLst>
            <c:ext xmlns:c16="http://schemas.microsoft.com/office/drawing/2014/chart" uri="{C3380CC4-5D6E-409C-BE32-E72D297353CC}">
              <c16:uniqueId val="{00000000-FCD7-4CF9-A5B3-F36EB14812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FCD7-4CF9-A5B3-F36EB14812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F-4804-90E8-14F13133E8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1AF-4804-90E8-14F13133E8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278.57</c:v>
                </c:pt>
                <c:pt idx="1">
                  <c:v>256.92</c:v>
                </c:pt>
                <c:pt idx="2">
                  <c:v>281.31</c:v>
                </c:pt>
                <c:pt idx="3">
                  <c:v>196.86</c:v>
                </c:pt>
                <c:pt idx="4">
                  <c:v>193.94</c:v>
                </c:pt>
              </c:numCache>
            </c:numRef>
          </c:val>
          <c:extLst>
            <c:ext xmlns:c16="http://schemas.microsoft.com/office/drawing/2014/chart" uri="{C3380CC4-5D6E-409C-BE32-E72D297353CC}">
              <c16:uniqueId val="{00000000-D520-43C6-A82F-99779377BD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D520-43C6-A82F-99779377BD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435.02</c:v>
                </c:pt>
                <c:pt idx="1">
                  <c:v>384.66</c:v>
                </c:pt>
                <c:pt idx="2">
                  <c:v>350.36</c:v>
                </c:pt>
                <c:pt idx="3">
                  <c:v>316.16000000000003</c:v>
                </c:pt>
                <c:pt idx="4">
                  <c:v>298.94</c:v>
                </c:pt>
              </c:numCache>
            </c:numRef>
          </c:val>
          <c:extLst>
            <c:ext xmlns:c16="http://schemas.microsoft.com/office/drawing/2014/chart" uri="{C3380CC4-5D6E-409C-BE32-E72D297353CC}">
              <c16:uniqueId val="{00000000-ECD6-44EC-8479-2759824C0B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CD6-44EC-8479-2759824C0B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82.23</c:v>
                </c:pt>
                <c:pt idx="1">
                  <c:v>86.33</c:v>
                </c:pt>
                <c:pt idx="2">
                  <c:v>86.85</c:v>
                </c:pt>
                <c:pt idx="3">
                  <c:v>90.74</c:v>
                </c:pt>
                <c:pt idx="4">
                  <c:v>89.1</c:v>
                </c:pt>
              </c:numCache>
            </c:numRef>
          </c:val>
          <c:extLst>
            <c:ext xmlns:c16="http://schemas.microsoft.com/office/drawing/2014/chart" uri="{C3380CC4-5D6E-409C-BE32-E72D297353CC}">
              <c16:uniqueId val="{00000000-639C-4D64-9B6B-5C0E78C6A5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639C-4D64-9B6B-5C0E78C6A5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292.31</c:v>
                </c:pt>
                <c:pt idx="1">
                  <c:v>278.67</c:v>
                </c:pt>
                <c:pt idx="2">
                  <c:v>277.66000000000003</c:v>
                </c:pt>
                <c:pt idx="3">
                  <c:v>266.33</c:v>
                </c:pt>
                <c:pt idx="4">
                  <c:v>271.87</c:v>
                </c:pt>
              </c:numCache>
            </c:numRef>
          </c:val>
          <c:extLst>
            <c:ext xmlns:c16="http://schemas.microsoft.com/office/drawing/2014/chart" uri="{C3380CC4-5D6E-409C-BE32-E72D297353CC}">
              <c16:uniqueId val="{00000000-20E7-419F-82FD-2A58972B72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0E7-419F-82FD-2A58972B72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B12" sqref="BB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天草市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71920</v>
      </c>
      <c r="AM8" s="44"/>
      <c r="AN8" s="44"/>
      <c r="AO8" s="44"/>
      <c r="AP8" s="44"/>
      <c r="AQ8" s="44"/>
      <c r="AR8" s="44"/>
      <c r="AS8" s="44"/>
      <c r="AT8" s="45">
        <f>データ!$S$6</f>
        <v>683.82</v>
      </c>
      <c r="AU8" s="46"/>
      <c r="AV8" s="46"/>
      <c r="AW8" s="46"/>
      <c r="AX8" s="46"/>
      <c r="AY8" s="46"/>
      <c r="AZ8" s="46"/>
      <c r="BA8" s="46"/>
      <c r="BB8" s="47">
        <f>データ!$T$6</f>
        <v>105.17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80.52</v>
      </c>
      <c r="J10" s="46"/>
      <c r="K10" s="46"/>
      <c r="L10" s="46"/>
      <c r="M10" s="46"/>
      <c r="N10" s="46"/>
      <c r="O10" s="80"/>
      <c r="P10" s="47">
        <f>データ!$P$6</f>
        <v>94.39</v>
      </c>
      <c r="Q10" s="47"/>
      <c r="R10" s="47"/>
      <c r="S10" s="47"/>
      <c r="T10" s="47"/>
      <c r="U10" s="47"/>
      <c r="V10" s="47"/>
      <c r="W10" s="44">
        <f>データ!$Q$6</f>
        <v>4708</v>
      </c>
      <c r="X10" s="44"/>
      <c r="Y10" s="44"/>
      <c r="Z10" s="44"/>
      <c r="AA10" s="44"/>
      <c r="AB10" s="44"/>
      <c r="AC10" s="44"/>
      <c r="AD10" s="2"/>
      <c r="AE10" s="2"/>
      <c r="AF10" s="2"/>
      <c r="AG10" s="2"/>
      <c r="AH10" s="2"/>
      <c r="AI10" s="2"/>
      <c r="AJ10" s="2"/>
      <c r="AK10" s="2"/>
      <c r="AL10" s="44">
        <f>データ!$U$6</f>
        <v>67033</v>
      </c>
      <c r="AM10" s="44"/>
      <c r="AN10" s="44"/>
      <c r="AO10" s="44"/>
      <c r="AP10" s="44"/>
      <c r="AQ10" s="44"/>
      <c r="AR10" s="44"/>
      <c r="AS10" s="44"/>
      <c r="AT10" s="45">
        <f>データ!$V$6</f>
        <v>182.71</v>
      </c>
      <c r="AU10" s="46"/>
      <c r="AV10" s="46"/>
      <c r="AW10" s="46"/>
      <c r="AX10" s="46"/>
      <c r="AY10" s="46"/>
      <c r="AZ10" s="46"/>
      <c r="BA10" s="46"/>
      <c r="BB10" s="47">
        <f>データ!$W$6</f>
        <v>366.88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Y9AaIYoFn+NnZgx2vYZ8USRJ1lxeuedpxdXHlq5O9TayLYOeU5U02rE0WCHqucyI6xakmHwBFY7CJYtEDTjIw==" saltValue="AN/hmkrYD0/N73gMcTC/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432156</v>
      </c>
      <c r="D6" s="20">
        <f t="shared" si="3"/>
        <v>46</v>
      </c>
      <c r="E6" s="20">
        <f t="shared" si="3"/>
        <v>1</v>
      </c>
      <c r="F6" s="20">
        <f t="shared" si="3"/>
        <v>0</v>
      </c>
      <c r="G6" s="20">
        <f t="shared" si="3"/>
        <v>1</v>
      </c>
      <c r="H6" s="20" t="str">
        <f t="shared" si="3"/>
        <v>熊本県　天草市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80.52</v>
      </c>
      <c r="P6" s="21">
        <f t="shared" si="3"/>
        <v>94.39</v>
      </c>
      <c r="Q6" s="21">
        <f t="shared" si="3"/>
        <v>4708</v>
      </c>
      <c r="R6" s="21">
        <f t="shared" si="3"/>
        <v>71920</v>
      </c>
      <c r="S6" s="21">
        <f t="shared" si="3"/>
        <v>683.82</v>
      </c>
      <c r="T6" s="21">
        <f t="shared" si="3"/>
        <v>105.17</v>
      </c>
      <c r="U6" s="21">
        <f t="shared" si="3"/>
        <v>67033</v>
      </c>
      <c r="V6" s="21">
        <f t="shared" si="3"/>
        <v>182.71</v>
      </c>
      <c r="W6" s="21">
        <f t="shared" si="3"/>
        <v>366.88</v>
      </c>
      <c r="X6" s="22">
        <f>IF(X7="",NA(),X7)</f>
        <v>108.75</v>
      </c>
      <c r="Y6" s="22">
        <f t="shared" ref="Y6:AG6" si="4">IF(Y7="",NA(),Y7)</f>
        <v>105.18</v>
      </c>
      <c r="Z6" s="22">
        <f t="shared" si="4"/>
        <v>103.4</v>
      </c>
      <c r="AA6" s="22">
        <f t="shared" si="4"/>
        <v>107.2</v>
      </c>
      <c r="AB6" s="22">
        <f t="shared" si="4"/>
        <v>101.39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278.57</v>
      </c>
      <c r="AU6" s="22">
        <f t="shared" ref="AU6:BC6" si="6">IF(AU7="",NA(),AU7)</f>
        <v>256.92</v>
      </c>
      <c r="AV6" s="22">
        <f t="shared" si="6"/>
        <v>281.31</v>
      </c>
      <c r="AW6" s="22">
        <f t="shared" si="6"/>
        <v>196.86</v>
      </c>
      <c r="AX6" s="22">
        <f t="shared" si="6"/>
        <v>193.94</v>
      </c>
      <c r="AY6" s="22">
        <f t="shared" si="6"/>
        <v>350.79</v>
      </c>
      <c r="AZ6" s="22">
        <f t="shared" si="6"/>
        <v>354.57</v>
      </c>
      <c r="BA6" s="22">
        <f t="shared" si="6"/>
        <v>357.74</v>
      </c>
      <c r="BB6" s="22">
        <f t="shared" si="6"/>
        <v>344.88</v>
      </c>
      <c r="BC6" s="22">
        <f t="shared" si="6"/>
        <v>326.02</v>
      </c>
      <c r="BD6" s="21" t="str">
        <f>IF(BD7="","",IF(BD7="-","【-】","【"&amp;SUBSTITUTE(TEXT(BD7,"#,##0.00"),"-","△")&amp;"】"))</f>
        <v>【239.69】</v>
      </c>
      <c r="BE6" s="22">
        <f>IF(BE7="",NA(),BE7)</f>
        <v>435.02</v>
      </c>
      <c r="BF6" s="22">
        <f t="shared" ref="BF6:BN6" si="7">IF(BF7="",NA(),BF7)</f>
        <v>384.66</v>
      </c>
      <c r="BG6" s="22">
        <f t="shared" si="7"/>
        <v>350.36</v>
      </c>
      <c r="BH6" s="22">
        <f t="shared" si="7"/>
        <v>316.16000000000003</v>
      </c>
      <c r="BI6" s="22">
        <f t="shared" si="7"/>
        <v>298.94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82.23</v>
      </c>
      <c r="BQ6" s="22">
        <f t="shared" ref="BQ6:BY6" si="8">IF(BQ7="",NA(),BQ7)</f>
        <v>86.33</v>
      </c>
      <c r="BR6" s="22">
        <f t="shared" si="8"/>
        <v>86.85</v>
      </c>
      <c r="BS6" s="22">
        <f t="shared" si="8"/>
        <v>90.74</v>
      </c>
      <c r="BT6" s="22">
        <f t="shared" si="8"/>
        <v>89.1</v>
      </c>
      <c r="BU6" s="22">
        <f t="shared" si="8"/>
        <v>100.85</v>
      </c>
      <c r="BV6" s="22">
        <f t="shared" si="8"/>
        <v>103.79</v>
      </c>
      <c r="BW6" s="22">
        <f t="shared" si="8"/>
        <v>98.3</v>
      </c>
      <c r="BX6" s="22">
        <f t="shared" si="8"/>
        <v>98.89</v>
      </c>
      <c r="BY6" s="22">
        <f t="shared" si="8"/>
        <v>99.25</v>
      </c>
      <c r="BZ6" s="21" t="str">
        <f>IF(BZ7="","",IF(BZ7="-","【-】","【"&amp;SUBSTITUTE(TEXT(BZ7,"#,##0.00"),"-","△")&amp;"】"))</f>
        <v>【97.59】</v>
      </c>
      <c r="CA6" s="22">
        <f>IF(CA7="",NA(),CA7)</f>
        <v>292.31</v>
      </c>
      <c r="CB6" s="22">
        <f t="shared" ref="CB6:CJ6" si="9">IF(CB7="",NA(),CB7)</f>
        <v>278.67</v>
      </c>
      <c r="CC6" s="22">
        <f t="shared" si="9"/>
        <v>277.66000000000003</v>
      </c>
      <c r="CD6" s="22">
        <f t="shared" si="9"/>
        <v>266.33</v>
      </c>
      <c r="CE6" s="22">
        <f t="shared" si="9"/>
        <v>271.87</v>
      </c>
      <c r="CF6" s="22">
        <f t="shared" si="9"/>
        <v>167.1</v>
      </c>
      <c r="CG6" s="22">
        <f t="shared" si="9"/>
        <v>167.86</v>
      </c>
      <c r="CH6" s="22">
        <f t="shared" si="9"/>
        <v>173.68</v>
      </c>
      <c r="CI6" s="22">
        <f t="shared" si="9"/>
        <v>174.52</v>
      </c>
      <c r="CJ6" s="22">
        <f t="shared" si="9"/>
        <v>178.92</v>
      </c>
      <c r="CK6" s="21" t="str">
        <f>IF(CK7="","",IF(CK7="-","【-】","【"&amp;SUBSTITUTE(TEXT(CK7,"#,##0.00"),"-","△")&amp;"】"))</f>
        <v>【181.66】</v>
      </c>
      <c r="CL6" s="22">
        <f>IF(CL7="",NA(),CL7)</f>
        <v>54.17</v>
      </c>
      <c r="CM6" s="22">
        <f t="shared" ref="CM6:CU6" si="10">IF(CM7="",NA(),CM7)</f>
        <v>53.91</v>
      </c>
      <c r="CN6" s="22">
        <f t="shared" si="10"/>
        <v>52.86</v>
      </c>
      <c r="CO6" s="22">
        <f t="shared" si="10"/>
        <v>51.85</v>
      </c>
      <c r="CP6" s="22">
        <f t="shared" si="10"/>
        <v>52.34</v>
      </c>
      <c r="CQ6" s="22">
        <f t="shared" si="10"/>
        <v>59.91</v>
      </c>
      <c r="CR6" s="22">
        <f t="shared" si="10"/>
        <v>59.4</v>
      </c>
      <c r="CS6" s="22">
        <f t="shared" si="10"/>
        <v>59.24</v>
      </c>
      <c r="CT6" s="22">
        <f t="shared" si="10"/>
        <v>58.77</v>
      </c>
      <c r="CU6" s="22">
        <f t="shared" si="10"/>
        <v>59.17</v>
      </c>
      <c r="CV6" s="21" t="str">
        <f>IF(CV7="","",IF(CV7="-","【-】","【"&amp;SUBSTITUTE(TEXT(CV7,"#,##0.00"),"-","△")&amp;"】"))</f>
        <v>【60.21】</v>
      </c>
      <c r="CW6" s="22">
        <f>IF(CW7="",NA(),CW7)</f>
        <v>81.86</v>
      </c>
      <c r="CX6" s="22">
        <f t="shared" ref="CX6:DF6" si="11">IF(CX7="",NA(),CX7)</f>
        <v>81.95</v>
      </c>
      <c r="CY6" s="22">
        <f t="shared" si="11"/>
        <v>81.650000000000006</v>
      </c>
      <c r="CZ6" s="22">
        <f t="shared" si="11"/>
        <v>81.8</v>
      </c>
      <c r="DA6" s="22">
        <f t="shared" si="11"/>
        <v>80.56</v>
      </c>
      <c r="DB6" s="22">
        <f t="shared" si="11"/>
        <v>87.26</v>
      </c>
      <c r="DC6" s="22">
        <f t="shared" si="11"/>
        <v>87.57</v>
      </c>
      <c r="DD6" s="22">
        <f t="shared" si="11"/>
        <v>87.26</v>
      </c>
      <c r="DE6" s="22">
        <f t="shared" si="11"/>
        <v>86.95</v>
      </c>
      <c r="DF6" s="22">
        <f t="shared" si="11"/>
        <v>86.58</v>
      </c>
      <c r="DG6" s="21" t="str">
        <f>IF(DG7="","",IF(DG7="-","【-】","【"&amp;SUBSTITUTE(TEXT(DG7,"#,##0.00"),"-","△")&amp;"】"))</f>
        <v>【89.21】</v>
      </c>
      <c r="DH6" s="22">
        <f>IF(DH7="",NA(),DH7)</f>
        <v>44.13</v>
      </c>
      <c r="DI6" s="22">
        <f t="shared" ref="DI6:DQ6" si="12">IF(DI7="",NA(),DI7)</f>
        <v>46.18</v>
      </c>
      <c r="DJ6" s="22">
        <f t="shared" si="12"/>
        <v>48.01</v>
      </c>
      <c r="DK6" s="22">
        <f t="shared" si="12"/>
        <v>49.61</v>
      </c>
      <c r="DL6" s="22">
        <f t="shared" si="12"/>
        <v>51.15</v>
      </c>
      <c r="DM6" s="22">
        <f t="shared" si="12"/>
        <v>49.2</v>
      </c>
      <c r="DN6" s="22">
        <f t="shared" si="12"/>
        <v>50.01</v>
      </c>
      <c r="DO6" s="22">
        <f t="shared" si="12"/>
        <v>50.99</v>
      </c>
      <c r="DP6" s="22">
        <f t="shared" si="12"/>
        <v>51.79</v>
      </c>
      <c r="DQ6" s="22">
        <f t="shared" si="12"/>
        <v>52.02</v>
      </c>
      <c r="DR6" s="21" t="str">
        <f>IF(DR7="","",IF(DR7="-","【-】","【"&amp;SUBSTITUTE(TEXT(DR7,"#,##0.00"),"-","△")&amp;"】"))</f>
        <v>【52.41】</v>
      </c>
      <c r="DS6" s="22">
        <f>IF(DS7="",NA(),DS7)</f>
        <v>5.9</v>
      </c>
      <c r="DT6" s="22">
        <f t="shared" ref="DT6:EB6" si="13">IF(DT7="",NA(),DT7)</f>
        <v>24.73</v>
      </c>
      <c r="DU6" s="22">
        <f t="shared" si="13"/>
        <v>25.77</v>
      </c>
      <c r="DV6" s="22">
        <f t="shared" si="13"/>
        <v>26.77</v>
      </c>
      <c r="DW6" s="22">
        <f t="shared" si="13"/>
        <v>28.22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0.19</v>
      </c>
      <c r="EE6" s="22">
        <f t="shared" ref="EE6:EM6" si="14">IF(EE7="",NA(),EE7)</f>
        <v>0.23</v>
      </c>
      <c r="EF6" s="22">
        <f t="shared" si="14"/>
        <v>0.25</v>
      </c>
      <c r="EG6" s="22">
        <f t="shared" si="14"/>
        <v>0.28000000000000003</v>
      </c>
      <c r="EH6" s="22">
        <f t="shared" si="14"/>
        <v>0.25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432156</v>
      </c>
      <c r="D7" s="24">
        <v>46</v>
      </c>
      <c r="E7" s="24">
        <v>1</v>
      </c>
      <c r="F7" s="24">
        <v>0</v>
      </c>
      <c r="G7" s="24">
        <v>1</v>
      </c>
      <c r="H7" s="24" t="s">
        <v>93</v>
      </c>
      <c r="I7" s="24" t="s">
        <v>94</v>
      </c>
      <c r="J7" s="24" t="s">
        <v>95</v>
      </c>
      <c r="K7" s="24" t="s">
        <v>96</v>
      </c>
      <c r="L7" s="24" t="s">
        <v>97</v>
      </c>
      <c r="M7" s="24" t="s">
        <v>98</v>
      </c>
      <c r="N7" s="25" t="s">
        <v>99</v>
      </c>
      <c r="O7" s="25">
        <v>80.52</v>
      </c>
      <c r="P7" s="25">
        <v>94.39</v>
      </c>
      <c r="Q7" s="25">
        <v>4708</v>
      </c>
      <c r="R7" s="25">
        <v>71920</v>
      </c>
      <c r="S7" s="25">
        <v>683.82</v>
      </c>
      <c r="T7" s="25">
        <v>105.17</v>
      </c>
      <c r="U7" s="25">
        <v>67033</v>
      </c>
      <c r="V7" s="25">
        <v>182.71</v>
      </c>
      <c r="W7" s="25">
        <v>366.88</v>
      </c>
      <c r="X7" s="25">
        <v>108.75</v>
      </c>
      <c r="Y7" s="25">
        <v>105.18</v>
      </c>
      <c r="Z7" s="25">
        <v>103.4</v>
      </c>
      <c r="AA7" s="25">
        <v>107.2</v>
      </c>
      <c r="AB7" s="25">
        <v>101.39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278.57</v>
      </c>
      <c r="AU7" s="25">
        <v>256.92</v>
      </c>
      <c r="AV7" s="25">
        <v>281.31</v>
      </c>
      <c r="AW7" s="25">
        <v>196.86</v>
      </c>
      <c r="AX7" s="25">
        <v>193.94</v>
      </c>
      <c r="AY7" s="25">
        <v>350.79</v>
      </c>
      <c r="AZ7" s="25">
        <v>354.57</v>
      </c>
      <c r="BA7" s="25">
        <v>357.74</v>
      </c>
      <c r="BB7" s="25">
        <v>344.88</v>
      </c>
      <c r="BC7" s="25">
        <v>326.02</v>
      </c>
      <c r="BD7" s="25">
        <v>239.69</v>
      </c>
      <c r="BE7" s="25">
        <v>435.02</v>
      </c>
      <c r="BF7" s="25">
        <v>384.66</v>
      </c>
      <c r="BG7" s="25">
        <v>350.36</v>
      </c>
      <c r="BH7" s="25">
        <v>316.16000000000003</v>
      </c>
      <c r="BI7" s="25">
        <v>298.94</v>
      </c>
      <c r="BJ7" s="25">
        <v>322.92</v>
      </c>
      <c r="BK7" s="25">
        <v>303.45999999999998</v>
      </c>
      <c r="BL7" s="25">
        <v>307.27999999999997</v>
      </c>
      <c r="BM7" s="25">
        <v>304.02</v>
      </c>
      <c r="BN7" s="25">
        <v>300.54000000000002</v>
      </c>
      <c r="BO7" s="25">
        <v>264.86</v>
      </c>
      <c r="BP7" s="25">
        <v>82.23</v>
      </c>
      <c r="BQ7" s="25">
        <v>86.33</v>
      </c>
      <c r="BR7" s="25">
        <v>86.85</v>
      </c>
      <c r="BS7" s="25">
        <v>90.74</v>
      </c>
      <c r="BT7" s="25">
        <v>89.1</v>
      </c>
      <c r="BU7" s="25">
        <v>100.85</v>
      </c>
      <c r="BV7" s="25">
        <v>103.79</v>
      </c>
      <c r="BW7" s="25">
        <v>98.3</v>
      </c>
      <c r="BX7" s="25">
        <v>98.89</v>
      </c>
      <c r="BY7" s="25">
        <v>99.25</v>
      </c>
      <c r="BZ7" s="25">
        <v>97.59</v>
      </c>
      <c r="CA7" s="25">
        <v>292.31</v>
      </c>
      <c r="CB7" s="25">
        <v>278.67</v>
      </c>
      <c r="CC7" s="25">
        <v>277.66000000000003</v>
      </c>
      <c r="CD7" s="25">
        <v>266.33</v>
      </c>
      <c r="CE7" s="25">
        <v>271.87</v>
      </c>
      <c r="CF7" s="25">
        <v>167.1</v>
      </c>
      <c r="CG7" s="25">
        <v>167.86</v>
      </c>
      <c r="CH7" s="25">
        <v>173.68</v>
      </c>
      <c r="CI7" s="25">
        <v>174.52</v>
      </c>
      <c r="CJ7" s="25">
        <v>178.92</v>
      </c>
      <c r="CK7" s="25">
        <v>181.66</v>
      </c>
      <c r="CL7" s="25">
        <v>54.17</v>
      </c>
      <c r="CM7" s="25">
        <v>53.91</v>
      </c>
      <c r="CN7" s="25">
        <v>52.86</v>
      </c>
      <c r="CO7" s="25">
        <v>51.85</v>
      </c>
      <c r="CP7" s="25">
        <v>52.34</v>
      </c>
      <c r="CQ7" s="25">
        <v>59.91</v>
      </c>
      <c r="CR7" s="25">
        <v>59.4</v>
      </c>
      <c r="CS7" s="25">
        <v>59.24</v>
      </c>
      <c r="CT7" s="25">
        <v>58.77</v>
      </c>
      <c r="CU7" s="25">
        <v>59.17</v>
      </c>
      <c r="CV7" s="25">
        <v>60.21</v>
      </c>
      <c r="CW7" s="25">
        <v>81.86</v>
      </c>
      <c r="CX7" s="25">
        <v>81.95</v>
      </c>
      <c r="CY7" s="25">
        <v>81.650000000000006</v>
      </c>
      <c r="CZ7" s="25">
        <v>81.8</v>
      </c>
      <c r="DA7" s="25">
        <v>80.56</v>
      </c>
      <c r="DB7" s="25">
        <v>87.26</v>
      </c>
      <c r="DC7" s="25">
        <v>87.57</v>
      </c>
      <c r="DD7" s="25">
        <v>87.26</v>
      </c>
      <c r="DE7" s="25">
        <v>86.95</v>
      </c>
      <c r="DF7" s="25">
        <v>86.58</v>
      </c>
      <c r="DG7" s="25">
        <v>89.21</v>
      </c>
      <c r="DH7" s="25">
        <v>44.13</v>
      </c>
      <c r="DI7" s="25">
        <v>46.18</v>
      </c>
      <c r="DJ7" s="25">
        <v>48.01</v>
      </c>
      <c r="DK7" s="25">
        <v>49.61</v>
      </c>
      <c r="DL7" s="25">
        <v>51.15</v>
      </c>
      <c r="DM7" s="25">
        <v>49.2</v>
      </c>
      <c r="DN7" s="25">
        <v>50.01</v>
      </c>
      <c r="DO7" s="25">
        <v>50.99</v>
      </c>
      <c r="DP7" s="25">
        <v>51.79</v>
      </c>
      <c r="DQ7" s="25">
        <v>52.02</v>
      </c>
      <c r="DR7" s="25">
        <v>52.41</v>
      </c>
      <c r="DS7" s="25">
        <v>5.9</v>
      </c>
      <c r="DT7" s="25">
        <v>24.73</v>
      </c>
      <c r="DU7" s="25">
        <v>25.77</v>
      </c>
      <c r="DV7" s="25">
        <v>26.77</v>
      </c>
      <c r="DW7" s="25">
        <v>28.22</v>
      </c>
      <c r="DX7" s="25">
        <v>18.329999999999998</v>
      </c>
      <c r="DY7" s="25">
        <v>20.27</v>
      </c>
      <c r="DZ7" s="25">
        <v>21.69</v>
      </c>
      <c r="EA7" s="25">
        <v>23.19</v>
      </c>
      <c r="EB7" s="25">
        <v>24.61</v>
      </c>
      <c r="EC7" s="25">
        <v>26.78</v>
      </c>
      <c r="ED7" s="25">
        <v>0.19</v>
      </c>
      <c r="EE7" s="25">
        <v>0.23</v>
      </c>
      <c r="EF7" s="25">
        <v>0.25</v>
      </c>
      <c r="EG7" s="25">
        <v>0.28000000000000003</v>
      </c>
      <c r="EH7" s="25">
        <v>0.25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2026-01-19T02:44:05Z</cp:lastPrinted>
  <dcterms:created xsi:type="dcterms:W3CDTF">2025-12-12T09:24:09Z</dcterms:created>
  <dcterms:modified xsi:type="dcterms:W3CDTF">2026-02-05T08:38:13Z</dcterms:modified>
  <cp:category/>
</cp:coreProperties>
</file>