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5 水俣市\"/>
    </mc:Choice>
  </mc:AlternateContent>
  <xr:revisionPtr revIDLastSave="0" documentId="13_ncr:1_{8B7F3256-07F1-40D4-A303-95C3BE2FE38F}" xr6:coauthVersionLast="47" xr6:coauthVersionMax="47" xr10:uidLastSave="{00000000-0000-0000-0000-000000000000}"/>
  <workbookProtection workbookAlgorithmName="SHA-512" workbookHashValue="qdWW9KH0ITTNHo273D2IV0t7wHXaorQjbyfKpCW1IMIPg/FBDeX3VXi9r3bV5aMC8m6z5XQ9Wzi7KDZF36DQ0g==" workbookSaltValue="SLh9fOZ6l3ts5f5UxB4ZE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I10" i="4"/>
  <c r="B10" i="4"/>
  <c r="BB8" i="4"/>
  <c r="AT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<sst xmlns="http://schemas.openxmlformats.org/spreadsheetml/2006/main" count="228" uniqueCount="114">
  <si>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</si>
  <si>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</si>
  <si>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</si>
  <si>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</si>
  <si>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</si>
  <si>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</si>
  <si>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</si>
  <si>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</si>
  <si>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</si>
  <si>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</si>
  <si>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</si>
  <si>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</si>
  <si>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</si>
  <si>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</si>
  <si>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</si>
  <si>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</si>
  <si>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</si>
  <si>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</si>
  <si>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</si>
  <si>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</si>
  <si>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</si>
  <si>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</si>
  <si>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</si>
  <si>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</si>
  <si>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</si>
  <si>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</si>
  <si>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</si>
  <si>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</si>
  <si>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</si>
  <si>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</si>
  <si>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</si>
  <si>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</si>
  <si>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</si>
  <si>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</si>
  <si>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</si>
  <si>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</si>
  <si>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</si>
  <si>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</si>
  <si>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</si>
  <si>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</si>
  <si>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</si>
  <si>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</si>
  <si>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</si>
  <si>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</si>
  <si>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</si>
  <si>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</si>
  <si>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</si>
  <si>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</si>
  <si>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</si>
  <si>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</si>
  <si>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</si>
  <si>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</si>
  <si>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</si>
  <si>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</si>
  <si>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</si>
  <si>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</si>
  <si>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</si>
  <si>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</si>
  <si>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</si>
  <si>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</si>
  <si>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</si>
  <si>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</si>
  <si>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</si>
  <si>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</si>
  <si>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</si>
  <si>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</si>
  <si>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</si>
  <si>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</si>
  <si>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</si>
  <si>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</si>
  <si>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</si>
  <si>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</si>
  <si>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</si>
  <si>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</si>
  <si>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</si>
  <si>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</si>
  <si>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</si>
  <si>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</si>
  <si>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</si>
  <si>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</si>
  <si>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</si>
  <si>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</si>
  <si>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</si>
  <si>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</si>
  <si>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</si>
  <si>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</si>
  <si>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</si>
  <si>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</si>
  <si>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</si>
  <si>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</si>
  <si>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</si>
  <si>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</si>
  <si>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</si>
  <si>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</si>
  <si>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</si>
  <si>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</si>
  <si>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</si>
  <si>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</si>
  <si>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</si>
  <si>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</si>
  <si>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</si>
  <si>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</si>
  <si>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</si>
  <si>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</si>
  <si>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</si>
  <si>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</si>
  <si>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</si>
  <si>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</si>
  <si>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</si>
  <si>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</si>
  <si>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</si>
  <si>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水道事業は、類似団体と比較すると概ね経営状況は良好であると判断できるが、給水人口の減少に伴う給水収益の減や、物価高騰による営業費用及び工事価格の増など、厳しい経営環境に置かれている。今後、老朽化する水道施設等の更新に必要な資金の確保が困難になることが予想されるため、後年度において大規模な施設更新を行う際には、企業債の借り入れも検討し必要な資金を確保することが必要である。
「第４次水俣市水道事業経営方針及び中長期計画」に基づき、安全安心な水の供給、地震に強い水道施設の構築、有収率の向上等に努めるとともに、料金改定、施設の統廃合（ダウンサイジング）及び広域化推進等、経営の抜本的改革にも取り組み経営基盤の強化を図る。</t>
    <rPh sb="171" eb="173">
      <t>ヒツヨウ</t>
    </rPh>
    <rPh sb="174" eb="176">
      <t>シキン</t>
    </rPh>
    <rPh sb="177" eb="179">
      <t>カクホ</t>
    </rPh>
    <rPh sb="184" eb="186">
      <t>ヒツヨウ</t>
    </rPh>
    <phoneticPr fontId="4"/>
  </si>
  <si>
    <t>①有形固定資産減価償却率は全国平均値を下回っているが、これは近年実施した簡易水道統合事業及び平成２９年度から実施している重要給水施設耐震化事業等により多くの固定資産取得があったためである。計画的に施設の更新を行い現在の指数値を維持していくよう努める。
②管路経年化率は類似団体より低い水準であるが、年々増加傾向である。また、③管路更新率は類似団体より低い水準で推移してきたが、令和6年度は管口径の小さいエリアの更新に取り組み、例年よりも長い延長を工事することができたため一時的に指数が上がっている。今後、管路以外の施設更新にも多くの費用が必要であるため、②及び③の大幅な改善は見込まれないが、既設管路の維持補修及び計画的な管路の更新を進めていく。</t>
    <rPh sb="142" eb="144">
      <t>スイジュン</t>
    </rPh>
    <rPh sb="149" eb="151">
      <t>ネンネン</t>
    </rPh>
    <rPh sb="151" eb="155">
      <t>ゾウカケイコウ</t>
    </rPh>
    <rPh sb="188" eb="190">
      <t>レイワ</t>
    </rPh>
    <rPh sb="191" eb="193">
      <t>ネンド</t>
    </rPh>
    <rPh sb="218" eb="219">
      <t>ナガ</t>
    </rPh>
    <rPh sb="223" eb="225">
      <t>コウジ</t>
    </rPh>
    <rPh sb="235" eb="238">
      <t>イチジテキ</t>
    </rPh>
    <rPh sb="239" eb="241">
      <t>シスウ</t>
    </rPh>
    <rPh sb="242" eb="243">
      <t>ア</t>
    </rPh>
    <phoneticPr fontId="4"/>
  </si>
  <si>
    <t>①経常収支比率は100％を上回っており、かつ②累積欠損金等もないため、概ね健全な経営と言える。
③流動比率は短期的な債務に対する支払能力を表すものだが、流動負債に対して流動資産が上回っていることから十分な支払能力を有していると言える。
④企業債残高対給水収益比率は類似団体と比べ、低い水準であるが、令和6年度に実施した第一水源地急速ろ過機更新工事に伴い企業債の借り入れを行ったため、令和5年度から約10ポイント上昇した。
⑤料金回収率は100％を上回っているが、給水収益の減少と減価償却費の増加に伴い、令和5年度から約13ポイント減少した。
⑥給水原価は近年の大規模な建設改良工事に伴う減価償却費の増加により増加傾向にある。
⑦施設利用率は平均値よりも低い水準である。これは人口減少に伴い１日の平均配水量が年々減少傾向にあること、配水量に対して施設能力が過大になっていることが原因である。遊休状態の施設は無いが今後、負荷率、最大稼働率と照らし合わせ、本市の人口に見合った水道施設の統廃合（ダウンサイジング）も視野に入れ、適正な施設利用率を目指す必要がある。
⑧有収率は類似団体より高い水準を維持できているが、指数は減少傾向にある。これは、１年間に行った漏水修繕に対して、新たに発生する漏水が多いためであると考えられる。</t>
    <rPh sb="149" eb="151">
      <t>レイワ</t>
    </rPh>
    <rPh sb="152" eb="154">
      <t>ネンド</t>
    </rPh>
    <rPh sb="155" eb="157">
      <t>ジッシ</t>
    </rPh>
    <rPh sb="159" eb="161">
      <t>ダイイチ</t>
    </rPh>
    <rPh sb="161" eb="164">
      <t>スイゲンチ</t>
    </rPh>
    <rPh sb="164" eb="166">
      <t>キュウソク</t>
    </rPh>
    <rPh sb="167" eb="169">
      <t>カキ</t>
    </rPh>
    <rPh sb="169" eb="173">
      <t>コウシンコウジ</t>
    </rPh>
    <rPh sb="174" eb="175">
      <t>トモナ</t>
    </rPh>
    <rPh sb="185" eb="186">
      <t>オコナ</t>
    </rPh>
    <rPh sb="191" eb="193">
      <t>レイワ</t>
    </rPh>
    <rPh sb="194" eb="196">
      <t>ネンド</t>
    </rPh>
    <rPh sb="198" eb="199">
      <t>ヤク</t>
    </rPh>
    <rPh sb="205" eb="207">
      <t>ジョウショウ</t>
    </rPh>
    <rPh sb="231" eb="235">
      <t>キュウスイシュウエキ</t>
    </rPh>
    <rPh sb="236" eb="238">
      <t>ゲンショウ</t>
    </rPh>
    <rPh sb="258" eb="259">
      <t>ヤク</t>
    </rPh>
    <rPh sb="265" eb="267">
      <t>ゲンショウ</t>
    </rPh>
    <rPh sb="304" eb="306">
      <t>ゾウカ</t>
    </rPh>
    <rPh sb="306" eb="308">
      <t>ケイコウ</t>
    </rPh>
    <rPh sb="523" eb="524">
      <t>オコナ</t>
    </rPh>
    <rPh sb="526" eb="530">
      <t>ロウスイシュウゼン</t>
    </rPh>
    <rPh sb="531" eb="532">
      <t>タイ</t>
    </rPh>
    <rPh sb="538" eb="540">
      <t>ハッセイ</t>
    </rPh>
    <rPh sb="545" eb="546">
      <t>オオ</t>
    </rPh>
    <rPh sb="553" eb="55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</si>
</sst>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0.23</c:v>
                </c:pt>
                <c:pt idx="2">
                  <c:v>0.18</c:v>
                </c:pt>
                <c:pt idx="3">
                  <c:v>0.21</c:v>
                </c:pt>
                <c:pt idx="4">
                  <c:v>0.6</c:v>
                </c:pt>
              </c:numCache>
            </c:numRef>
          </c:val>
          <c:extLst>
            <c:ext xmlns:c16="http://schemas.microsoft.com/office/drawing/2014/chart" uri="{C3380CC4-5D6E-409C-BE32-E72D297353CC}">
              <c16:uniqueId val="{00000000-7741-4931-89E8-09B0E7D6C9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741-4931-89E8-09B0E7D6C9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39.049999999999997</c:v>
                </c:pt>
                <c:pt idx="1">
                  <c:v>37.69</c:v>
                </c:pt>
                <c:pt idx="2">
                  <c:v>36.409999999999997</c:v>
                </c:pt>
                <c:pt idx="3">
                  <c:v>35.67</c:v>
                </c:pt>
                <c:pt idx="4">
                  <c:v>35.49</c:v>
                </c:pt>
              </c:numCache>
            </c:numRef>
          </c:val>
          <c:extLst>
            <c:ext xmlns:c16="http://schemas.microsoft.com/office/drawing/2014/chart" uri="{C3380CC4-5D6E-409C-BE32-E72D297353CC}">
              <c16:uniqueId val="{00000000-89D3-477D-9238-62C3889949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9D3-477D-9238-62C3889949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85.36</c:v>
                </c:pt>
                <c:pt idx="1">
                  <c:v>84.28</c:v>
                </c:pt>
                <c:pt idx="2">
                  <c:v>85.56</c:v>
                </c:pt>
                <c:pt idx="3">
                  <c:v>83.99</c:v>
                </c:pt>
                <c:pt idx="4">
                  <c:v>83.46</c:v>
                </c:pt>
              </c:numCache>
            </c:numRef>
          </c:val>
          <c:extLst>
            <c:ext xmlns:c16="http://schemas.microsoft.com/office/drawing/2014/chart" uri="{C3380CC4-5D6E-409C-BE32-E72D297353CC}">
              <c16:uniqueId val="{00000000-09F8-4467-97F9-C6C7005E623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9F8-4467-97F9-C6C7005E623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137.76</c:v>
                </c:pt>
                <c:pt idx="1">
                  <c:v>130.74</c:v>
                </c:pt>
                <c:pt idx="2">
                  <c:v>121.53</c:v>
                </c:pt>
                <c:pt idx="3">
                  <c:v>118.53</c:v>
                </c:pt>
                <c:pt idx="4">
                  <c:v>110.83</c:v>
                </c:pt>
              </c:numCache>
            </c:numRef>
          </c:val>
          <c:extLst>
            <c:ext xmlns:c16="http://schemas.microsoft.com/office/drawing/2014/chart" uri="{C3380CC4-5D6E-409C-BE32-E72D297353CC}">
              <c16:uniqueId val="{00000000-AF56-403E-A5B8-D4DDE4E88A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F56-403E-A5B8-D4DDE4E88A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43.82</c:v>
                </c:pt>
                <c:pt idx="1">
                  <c:v>43.18</c:v>
                </c:pt>
                <c:pt idx="2">
                  <c:v>45.25</c:v>
                </c:pt>
                <c:pt idx="3">
                  <c:v>45.99</c:v>
                </c:pt>
                <c:pt idx="4">
                  <c:v>47.84</c:v>
                </c:pt>
              </c:numCache>
            </c:numRef>
          </c:val>
          <c:extLst>
            <c:ext xmlns:c16="http://schemas.microsoft.com/office/drawing/2014/chart" uri="{C3380CC4-5D6E-409C-BE32-E72D297353CC}">
              <c16:uniqueId val="{00000000-C6EC-4022-91DE-97D2FCE69D8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6EC-4022-91DE-97D2FCE69D8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16.46</c:v>
                </c:pt>
                <c:pt idx="1">
                  <c:v>15.66</c:v>
                </c:pt>
                <c:pt idx="2">
                  <c:v>16.38</c:v>
                </c:pt>
                <c:pt idx="3">
                  <c:v>16.760000000000002</c:v>
                </c:pt>
                <c:pt idx="4">
                  <c:v>17.100000000000001</c:v>
                </c:pt>
              </c:numCache>
            </c:numRef>
          </c:val>
          <c:extLst>
            <c:ext xmlns:c16="http://schemas.microsoft.com/office/drawing/2014/chart" uri="{C3380CC4-5D6E-409C-BE32-E72D297353CC}">
              <c16:uniqueId val="{00000000-6C00-4780-A5A0-C2DD892EB9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C00-4780-A5A0-C2DD892EB9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0F-4A0B-8060-7388969A7D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80F-4A0B-8060-7388969A7D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397.42</c:v>
                </c:pt>
                <c:pt idx="1">
                  <c:v>347.59</c:v>
                </c:pt>
                <c:pt idx="2">
                  <c:v>539.96</c:v>
                </c:pt>
                <c:pt idx="3">
                  <c:v>504.3</c:v>
                </c:pt>
                <c:pt idx="4">
                  <c:v>372.41</c:v>
                </c:pt>
              </c:numCache>
            </c:numRef>
          </c:val>
          <c:extLst>
            <c:ext xmlns:c16="http://schemas.microsoft.com/office/drawing/2014/chart" uri="{C3380CC4-5D6E-409C-BE32-E72D297353CC}">
              <c16:uniqueId val="{00000000-C3A6-4BA9-9FD4-2DFCDAB43B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3A6-4BA9-9FD4-2DFCDAB43B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64.42</c:v>
                </c:pt>
                <c:pt idx="1">
                  <c:v>86.8</c:v>
                </c:pt>
                <c:pt idx="2">
                  <c:v>73.44</c:v>
                </c:pt>
                <c:pt idx="3">
                  <c:v>61.44</c:v>
                </c:pt>
                <c:pt idx="4">
                  <c:v>71.31</c:v>
                </c:pt>
              </c:numCache>
            </c:numRef>
          </c:val>
          <c:extLst>
            <c:ext xmlns:c16="http://schemas.microsoft.com/office/drawing/2014/chart" uri="{C3380CC4-5D6E-409C-BE32-E72D297353CC}">
              <c16:uniqueId val="{00000000-B282-417D-83E9-D4EE668D44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282-417D-83E9-D4EE668D44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128.56</c:v>
                </c:pt>
                <c:pt idx="1">
                  <c:v>127.8</c:v>
                </c:pt>
                <c:pt idx="2">
                  <c:v>113.41</c:v>
                </c:pt>
                <c:pt idx="3">
                  <c:v>115.9</c:v>
                </c:pt>
                <c:pt idx="4">
                  <c:v>102.38</c:v>
                </c:pt>
              </c:numCache>
            </c:numRef>
          </c:val>
          <c:extLst>
            <c:ext xmlns:c16="http://schemas.microsoft.com/office/drawing/2014/chart" uri="{C3380CC4-5D6E-409C-BE32-E72D297353CC}">
              <c16:uniqueId val="{00000000-5E9B-49AD-B027-657A5659376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5E9B-49AD-B027-657A5659376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110.31</c:v>
                </c:pt>
                <c:pt idx="1">
                  <c:v>110.83</c:v>
                </c:pt>
                <c:pt idx="2">
                  <c:v>125.24</c:v>
                </c:pt>
                <c:pt idx="3">
                  <c:v>122.91</c:v>
                </c:pt>
                <c:pt idx="4">
                  <c:v>139.49</c:v>
                </c:pt>
              </c:numCache>
            </c:numRef>
          </c:val>
          <c:extLst>
            <c:ext xmlns:c16="http://schemas.microsoft.com/office/drawing/2014/chart" uri="{C3380CC4-5D6E-409C-BE32-E72D297353CC}">
              <c16:uniqueId val="{00000000-5F3E-47A0-B9A1-1C13753923A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F3E-47A0-B9A1-1C13753923A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水俣市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21639</v>
      </c>
      <c r="AM8" s="65"/>
      <c r="AN8" s="65"/>
      <c r="AO8" s="65"/>
      <c r="AP8" s="65"/>
      <c r="AQ8" s="65"/>
      <c r="AR8" s="65"/>
      <c r="AS8" s="65"/>
      <c r="AT8" s="36">
        <f>データ!$S$6</f>
        <v>163.29</v>
      </c>
      <c r="AU8" s="37"/>
      <c r="AV8" s="37"/>
      <c r="AW8" s="37"/>
      <c r="AX8" s="37"/>
      <c r="AY8" s="37"/>
      <c r="AZ8" s="37"/>
      <c r="BA8" s="37"/>
      <c r="BB8" s="54">
        <f>データ!$T$6</f>
        <v>132.52000000000001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90.57</v>
      </c>
      <c r="J10" s="37"/>
      <c r="K10" s="37"/>
      <c r="L10" s="37"/>
      <c r="M10" s="37"/>
      <c r="N10" s="37"/>
      <c r="O10" s="64"/>
      <c r="P10" s="54">
        <f>データ!$P$6</f>
        <v>91.09</v>
      </c>
      <c r="Q10" s="54"/>
      <c r="R10" s="54"/>
      <c r="S10" s="54"/>
      <c r="T10" s="54"/>
      <c r="U10" s="54"/>
      <c r="V10" s="54"/>
      <c r="W10" s="65">
        <f>データ!$Q$6</f>
        <v>2739</v>
      </c>
      <c r="X10" s="65"/>
      <c r="Y10" s="65"/>
      <c r="Z10" s="65"/>
      <c r="AA10" s="65"/>
      <c r="AB10" s="65"/>
      <c r="AC10" s="65"/>
      <c r="AD10" s="2"/>
      <c r="AE10" s="2"/>
      <c r="AF10" s="2"/>
      <c r="AG10" s="2"/>
      <c r="AH10" s="2"/>
      <c r="AI10" s="2"/>
      <c r="AJ10" s="2"/>
      <c r="AK10" s="2"/>
      <c r="AL10" s="65">
        <f>データ!$U$6</f>
        <v>19511</v>
      </c>
      <c r="AM10" s="65"/>
      <c r="AN10" s="65"/>
      <c r="AO10" s="65"/>
      <c r="AP10" s="65"/>
      <c r="AQ10" s="65"/>
      <c r="AR10" s="65"/>
      <c r="AS10" s="65"/>
      <c r="AT10" s="36">
        <f>データ!$V$6</f>
        <v>26.31</v>
      </c>
      <c r="AU10" s="37"/>
      <c r="AV10" s="37"/>
      <c r="AW10" s="37"/>
      <c r="AX10" s="37"/>
      <c r="AY10" s="37"/>
      <c r="AZ10" s="37"/>
      <c r="BA10" s="37"/>
      <c r="BB10" s="54">
        <f>データ!$W$6</f>
        <v>741.58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Ft8lVjInxTF72TczmfHascxraeIFibkhjBoYZB8aY0d5tacKTI0msPiebSdGmFltEd0UJstAR3BP0Ycz9QLGA==" saltValue="wcsiCD4AoQvjABxSLYlU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432059</v>
      </c>
      <c r="D6" s="20">
        <f t="shared" si="3"/>
        <v>46</v>
      </c>
      <c r="E6" s="20">
        <f t="shared" si="3"/>
        <v>1</v>
      </c>
      <c r="F6" s="20">
        <f t="shared" si="3"/>
        <v>0</v>
      </c>
      <c r="G6" s="20">
        <f t="shared" si="3"/>
        <v>1</v>
      </c>
      <c r="H6" s="20" t="str">
        <f t="shared" si="3"/>
        <v>熊本県　水俣市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90.57</v>
      </c>
      <c r="P6" s="21">
        <f t="shared" si="3"/>
        <v>91.09</v>
      </c>
      <c r="Q6" s="21">
        <f t="shared" si="3"/>
        <v>2739</v>
      </c>
      <c r="R6" s="21">
        <f t="shared" si="3"/>
        <v>21639</v>
      </c>
      <c r="S6" s="21">
        <f t="shared" si="3"/>
        <v>163.29</v>
      </c>
      <c r="T6" s="21">
        <f t="shared" si="3"/>
        <v>132.52000000000001</v>
      </c>
      <c r="U6" s="21">
        <f t="shared" si="3"/>
        <v>19511</v>
      </c>
      <c r="V6" s="21">
        <f t="shared" si="3"/>
        <v>26.31</v>
      </c>
      <c r="W6" s="21">
        <f t="shared" si="3"/>
        <v>741.58</v>
      </c>
      <c r="X6" s="22">
        <f>IF(X7="",NA(),X7)</f>
        <v>137.76</v>
      </c>
      <c r="Y6" s="22">
        <f t="shared" ref="Y6:AG6" si="4">IF(Y7="",NA(),Y7)</f>
        <v>130.74</v>
      </c>
      <c r="Z6" s="22">
        <f t="shared" si="4"/>
        <v>121.53</v>
      </c>
      <c r="AA6" s="22">
        <f t="shared" si="4"/>
        <v>118.53</v>
      </c>
      <c r="AB6" s="22">
        <f t="shared" si="4"/>
        <v>110.83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397.42</v>
      </c>
      <c r="AU6" s="22">
        <f t="shared" ref="AU6:BC6" si="6">IF(AU7="",NA(),AU7)</f>
        <v>347.59</v>
      </c>
      <c r="AV6" s="22">
        <f t="shared" si="6"/>
        <v>539.96</v>
      </c>
      <c r="AW6" s="22">
        <f t="shared" si="6"/>
        <v>504.3</v>
      </c>
      <c r="AX6" s="22">
        <f t="shared" si="6"/>
        <v>372.41</v>
      </c>
      <c r="AY6" s="22">
        <f t="shared" si="6"/>
        <v>367.55</v>
      </c>
      <c r="AZ6" s="22">
        <f t="shared" si="6"/>
        <v>378.56</v>
      </c>
      <c r="BA6" s="22">
        <f t="shared" si="6"/>
        <v>364.46</v>
      </c>
      <c r="BB6" s="22">
        <f t="shared" si="6"/>
        <v>338.89</v>
      </c>
      <c r="BC6" s="22">
        <f t="shared" si="6"/>
        <v>352.34</v>
      </c>
      <c r="BD6" s="21" t="str">
        <f>IF(BD7="","",IF(BD7="-","【-】","【"&amp;SUBSTITUTE(TEXT(BD7,"#,##0.00"),"-","△")&amp;"】"))</f>
        <v>【239.69】</v>
      </c>
      <c r="BE6" s="22">
        <f>IF(BE7="",NA(),BE7)</f>
        <v>64.42</v>
      </c>
      <c r="BF6" s="22">
        <f t="shared" ref="BF6:BN6" si="7">IF(BF7="",NA(),BF7)</f>
        <v>86.8</v>
      </c>
      <c r="BG6" s="22">
        <f t="shared" si="7"/>
        <v>73.44</v>
      </c>
      <c r="BH6" s="22">
        <f t="shared" si="7"/>
        <v>61.44</v>
      </c>
      <c r="BI6" s="22">
        <f t="shared" si="7"/>
        <v>71.31</v>
      </c>
      <c r="BJ6" s="22">
        <f t="shared" si="7"/>
        <v>418.68</v>
      </c>
      <c r="BK6" s="22">
        <f t="shared" si="7"/>
        <v>395.68</v>
      </c>
      <c r="BL6" s="22">
        <f t="shared" si="7"/>
        <v>403.72</v>
      </c>
      <c r="BM6" s="22">
        <f t="shared" si="7"/>
        <v>400.21</v>
      </c>
      <c r="BN6" s="22">
        <f t="shared" si="7"/>
        <v>391.13</v>
      </c>
      <c r="BO6" s="21" t="str">
        <f>IF(BO7="","",IF(BO7="-","【-】","【"&amp;SUBSTITUTE(TEXT(BO7,"#,##0.00"),"-","△")&amp;"】"))</f>
        <v>【264.86】</v>
      </c>
      <c r="BP6" s="22">
        <f>IF(BP7="",NA(),BP7)</f>
        <v>128.56</v>
      </c>
      <c r="BQ6" s="22">
        <f t="shared" ref="BQ6:BY6" si="8">IF(BQ7="",NA(),BQ7)</f>
        <v>127.8</v>
      </c>
      <c r="BR6" s="22">
        <f t="shared" si="8"/>
        <v>113.41</v>
      </c>
      <c r="BS6" s="22">
        <f t="shared" si="8"/>
        <v>115.9</v>
      </c>
      <c r="BT6" s="22">
        <f t="shared" si="8"/>
        <v>102.38</v>
      </c>
      <c r="BU6" s="22">
        <f t="shared" si="8"/>
        <v>94.78</v>
      </c>
      <c r="BV6" s="22">
        <f t="shared" si="8"/>
        <v>97.59</v>
      </c>
      <c r="BW6" s="22">
        <f t="shared" si="8"/>
        <v>92.17</v>
      </c>
      <c r="BX6" s="22">
        <f t="shared" si="8"/>
        <v>92.83</v>
      </c>
      <c r="BY6" s="22">
        <f t="shared" si="8"/>
        <v>92.16</v>
      </c>
      <c r="BZ6" s="21" t="str">
        <f>IF(BZ7="","",IF(BZ7="-","【-】","【"&amp;SUBSTITUTE(TEXT(BZ7,"#,##0.00"),"-","△")&amp;"】"))</f>
        <v>【97.59】</v>
      </c>
      <c r="CA6" s="22">
        <f>IF(CA7="",NA(),CA7)</f>
        <v>110.31</v>
      </c>
      <c r="CB6" s="22">
        <f t="shared" ref="CB6:CJ6" si="9">IF(CB7="",NA(),CB7)</f>
        <v>110.83</v>
      </c>
      <c r="CC6" s="22">
        <f t="shared" si="9"/>
        <v>125.24</v>
      </c>
      <c r="CD6" s="22">
        <f t="shared" si="9"/>
        <v>122.91</v>
      </c>
      <c r="CE6" s="22">
        <f t="shared" si="9"/>
        <v>139.49</v>
      </c>
      <c r="CF6" s="22">
        <f t="shared" si="9"/>
        <v>181.3</v>
      </c>
      <c r="CG6" s="22">
        <f t="shared" si="9"/>
        <v>181.71</v>
      </c>
      <c r="CH6" s="22">
        <f t="shared" si="9"/>
        <v>188.51</v>
      </c>
      <c r="CI6" s="22">
        <f t="shared" si="9"/>
        <v>189.43</v>
      </c>
      <c r="CJ6" s="22">
        <f t="shared" si="9"/>
        <v>196.75</v>
      </c>
      <c r="CK6" s="21" t="str">
        <f>IF(CK7="","",IF(CK7="-","【-】","【"&amp;SUBSTITUTE(TEXT(CK7,"#,##0.00"),"-","△")&amp;"】"))</f>
        <v>【181.66】</v>
      </c>
      <c r="CL6" s="22">
        <f>IF(CL7="",NA(),CL7)</f>
        <v>39.049999999999997</v>
      </c>
      <c r="CM6" s="22">
        <f t="shared" ref="CM6:CU6" si="10">IF(CM7="",NA(),CM7)</f>
        <v>37.69</v>
      </c>
      <c r="CN6" s="22">
        <f t="shared" si="10"/>
        <v>36.409999999999997</v>
      </c>
      <c r="CO6" s="22">
        <f t="shared" si="10"/>
        <v>35.67</v>
      </c>
      <c r="CP6" s="22">
        <f t="shared" si="10"/>
        <v>35.49</v>
      </c>
      <c r="CQ6" s="22">
        <f t="shared" si="10"/>
        <v>55.89</v>
      </c>
      <c r="CR6" s="22">
        <f t="shared" si="10"/>
        <v>55.72</v>
      </c>
      <c r="CS6" s="22">
        <f t="shared" si="10"/>
        <v>55.31</v>
      </c>
      <c r="CT6" s="22">
        <f t="shared" si="10"/>
        <v>55.14</v>
      </c>
      <c r="CU6" s="22">
        <f t="shared" si="10"/>
        <v>54.99</v>
      </c>
      <c r="CV6" s="21" t="str">
        <f>IF(CV7="","",IF(CV7="-","【-】","【"&amp;SUBSTITUTE(TEXT(CV7,"#,##0.00"),"-","△")&amp;"】"))</f>
        <v>【60.21】</v>
      </c>
      <c r="CW6" s="22">
        <f>IF(CW7="",NA(),CW7)</f>
        <v>85.36</v>
      </c>
      <c r="CX6" s="22">
        <f t="shared" ref="CX6:DF6" si="11">IF(CX7="",NA(),CX7)</f>
        <v>84.28</v>
      </c>
      <c r="CY6" s="22">
        <f t="shared" si="11"/>
        <v>85.56</v>
      </c>
      <c r="CZ6" s="22">
        <f t="shared" si="11"/>
        <v>83.99</v>
      </c>
      <c r="DA6" s="22">
        <f t="shared" si="11"/>
        <v>83.46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43.82</v>
      </c>
      <c r="DI6" s="22">
        <f t="shared" ref="DI6:DQ6" si="12">IF(DI7="",NA(),DI7)</f>
        <v>43.18</v>
      </c>
      <c r="DJ6" s="22">
        <f t="shared" si="12"/>
        <v>45.25</v>
      </c>
      <c r="DK6" s="22">
        <f t="shared" si="12"/>
        <v>45.99</v>
      </c>
      <c r="DL6" s="22">
        <f t="shared" si="12"/>
        <v>47.84</v>
      </c>
      <c r="DM6" s="22">
        <f t="shared" si="12"/>
        <v>50.63</v>
      </c>
      <c r="DN6" s="22">
        <f t="shared" si="12"/>
        <v>51.29</v>
      </c>
      <c r="DO6" s="22">
        <f t="shared" si="12"/>
        <v>52.2</v>
      </c>
      <c r="DP6" s="22">
        <f t="shared" si="12"/>
        <v>52.7</v>
      </c>
      <c r="DQ6" s="22">
        <f t="shared" si="12"/>
        <v>53.48</v>
      </c>
      <c r="DR6" s="21" t="str">
        <f>IF(DR7="","",IF(DR7="-","【-】","【"&amp;SUBSTITUTE(TEXT(DR7,"#,##0.00"),"-","△")&amp;"】"))</f>
        <v>【52.41】</v>
      </c>
      <c r="DS6" s="22">
        <f>IF(DS7="",NA(),DS7)</f>
        <v>16.46</v>
      </c>
      <c r="DT6" s="22">
        <f t="shared" ref="DT6:EB6" si="13">IF(DT7="",NA(),DT7)</f>
        <v>15.66</v>
      </c>
      <c r="DU6" s="22">
        <f t="shared" si="13"/>
        <v>16.38</v>
      </c>
      <c r="DV6" s="22">
        <f t="shared" si="13"/>
        <v>16.760000000000002</v>
      </c>
      <c r="DW6" s="22">
        <f t="shared" si="13"/>
        <v>17.100000000000001</v>
      </c>
      <c r="DX6" s="22">
        <f t="shared" si="13"/>
        <v>18.28</v>
      </c>
      <c r="DY6" s="22">
        <f t="shared" si="13"/>
        <v>19.61</v>
      </c>
      <c r="DZ6" s="22">
        <f t="shared" si="13"/>
        <v>20.73</v>
      </c>
      <c r="EA6" s="22">
        <f t="shared" si="13"/>
        <v>22.86</v>
      </c>
      <c r="EB6" s="22">
        <f t="shared" si="13"/>
        <v>24.31</v>
      </c>
      <c r="EC6" s="21" t="str">
        <f>IF(EC7="","",IF(EC7="-","【-】","【"&amp;SUBSTITUTE(TEXT(EC7,"#,##0.00"),"-","△")&amp;"】"))</f>
        <v>【26.78】</v>
      </c>
      <c r="ED6" s="22">
        <f>IF(ED7="",NA(),ED7)</f>
        <v>0.25</v>
      </c>
      <c r="EE6" s="22">
        <f t="shared" ref="EE6:EM6" si="14">IF(EE7="",NA(),EE7)</f>
        <v>0.23</v>
      </c>
      <c r="EF6" s="22">
        <f t="shared" si="14"/>
        <v>0.18</v>
      </c>
      <c r="EG6" s="22">
        <f t="shared" si="14"/>
        <v>0.21</v>
      </c>
      <c r="EH6" s="22">
        <f t="shared" si="14"/>
        <v>0.6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432059</v>
      </c>
      <c r="D7" s="24">
        <v>46</v>
      </c>
      <c r="E7" s="24">
        <v>1</v>
      </c>
      <c r="F7" s="24">
        <v>0</v>
      </c>
      <c r="G7" s="24">
        <v>1</v>
      </c>
      <c r="H7" s="24" t="s">
        <v>93</v>
      </c>
      <c r="I7" s="24" t="s">
        <v>94</v>
      </c>
      <c r="J7" s="24" t="s">
        <v>95</v>
      </c>
      <c r="K7" s="24" t="s">
        <v>96</v>
      </c>
      <c r="L7" s="24" t="s">
        <v>97</v>
      </c>
      <c r="M7" s="24" t="s">
        <v>98</v>
      </c>
      <c r="N7" s="25" t="s">
        <v>99</v>
      </c>
      <c r="O7" s="25">
        <v>90.57</v>
      </c>
      <c r="P7" s="25">
        <v>91.09</v>
      </c>
      <c r="Q7" s="25">
        <v>2739</v>
      </c>
      <c r="R7" s="25">
        <v>21639</v>
      </c>
      <c r="S7" s="25">
        <v>163.29</v>
      </c>
      <c r="T7" s="25">
        <v>132.52000000000001</v>
      </c>
      <c r="U7" s="25">
        <v>19511</v>
      </c>
      <c r="V7" s="25">
        <v>26.31</v>
      </c>
      <c r="W7" s="25">
        <v>741.58</v>
      </c>
      <c r="X7" s="25">
        <v>137.76</v>
      </c>
      <c r="Y7" s="25">
        <v>130.74</v>
      </c>
      <c r="Z7" s="25">
        <v>121.53</v>
      </c>
      <c r="AA7" s="25">
        <v>118.53</v>
      </c>
      <c r="AB7" s="25">
        <v>110.83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397.42</v>
      </c>
      <c r="AU7" s="25">
        <v>347.59</v>
      </c>
      <c r="AV7" s="25">
        <v>539.96</v>
      </c>
      <c r="AW7" s="25">
        <v>504.3</v>
      </c>
      <c r="AX7" s="25">
        <v>372.41</v>
      </c>
      <c r="AY7" s="25">
        <v>367.55</v>
      </c>
      <c r="AZ7" s="25">
        <v>378.56</v>
      </c>
      <c r="BA7" s="25">
        <v>364.46</v>
      </c>
      <c r="BB7" s="25">
        <v>338.89</v>
      </c>
      <c r="BC7" s="25">
        <v>352.34</v>
      </c>
      <c r="BD7" s="25">
        <v>239.69</v>
      </c>
      <c r="BE7" s="25">
        <v>64.42</v>
      </c>
      <c r="BF7" s="25">
        <v>86.8</v>
      </c>
      <c r="BG7" s="25">
        <v>73.44</v>
      </c>
      <c r="BH7" s="25">
        <v>61.44</v>
      </c>
      <c r="BI7" s="25">
        <v>71.31</v>
      </c>
      <c r="BJ7" s="25">
        <v>418.68</v>
      </c>
      <c r="BK7" s="25">
        <v>395.68</v>
      </c>
      <c r="BL7" s="25">
        <v>403.72</v>
      </c>
      <c r="BM7" s="25">
        <v>400.21</v>
      </c>
      <c r="BN7" s="25">
        <v>391.13</v>
      </c>
      <c r="BO7" s="25">
        <v>264.86</v>
      </c>
      <c r="BP7" s="25">
        <v>128.56</v>
      </c>
      <c r="BQ7" s="25">
        <v>127.8</v>
      </c>
      <c r="BR7" s="25">
        <v>113.41</v>
      </c>
      <c r="BS7" s="25">
        <v>115.9</v>
      </c>
      <c r="BT7" s="25">
        <v>102.38</v>
      </c>
      <c r="BU7" s="25">
        <v>94.78</v>
      </c>
      <c r="BV7" s="25">
        <v>97.59</v>
      </c>
      <c r="BW7" s="25">
        <v>92.17</v>
      </c>
      <c r="BX7" s="25">
        <v>92.83</v>
      </c>
      <c r="BY7" s="25">
        <v>92.16</v>
      </c>
      <c r="BZ7" s="25">
        <v>97.59</v>
      </c>
      <c r="CA7" s="25">
        <v>110.31</v>
      </c>
      <c r="CB7" s="25">
        <v>110.83</v>
      </c>
      <c r="CC7" s="25">
        <v>125.24</v>
      </c>
      <c r="CD7" s="25">
        <v>122.91</v>
      </c>
      <c r="CE7" s="25">
        <v>139.49</v>
      </c>
      <c r="CF7" s="25">
        <v>181.3</v>
      </c>
      <c r="CG7" s="25">
        <v>181.71</v>
      </c>
      <c r="CH7" s="25">
        <v>188.51</v>
      </c>
      <c r="CI7" s="25">
        <v>189.43</v>
      </c>
      <c r="CJ7" s="25">
        <v>196.75</v>
      </c>
      <c r="CK7" s="25">
        <v>181.66</v>
      </c>
      <c r="CL7" s="25">
        <v>39.049999999999997</v>
      </c>
      <c r="CM7" s="25">
        <v>37.69</v>
      </c>
      <c r="CN7" s="25">
        <v>36.409999999999997</v>
      </c>
      <c r="CO7" s="25">
        <v>35.67</v>
      </c>
      <c r="CP7" s="25">
        <v>35.49</v>
      </c>
      <c r="CQ7" s="25">
        <v>55.89</v>
      </c>
      <c r="CR7" s="25">
        <v>55.72</v>
      </c>
      <c r="CS7" s="25">
        <v>55.31</v>
      </c>
      <c r="CT7" s="25">
        <v>55.14</v>
      </c>
      <c r="CU7" s="25">
        <v>54.99</v>
      </c>
      <c r="CV7" s="25">
        <v>60.21</v>
      </c>
      <c r="CW7" s="25">
        <v>85.36</v>
      </c>
      <c r="CX7" s="25">
        <v>84.28</v>
      </c>
      <c r="CY7" s="25">
        <v>85.56</v>
      </c>
      <c r="CZ7" s="25">
        <v>83.99</v>
      </c>
      <c r="DA7" s="25">
        <v>83.46</v>
      </c>
      <c r="DB7" s="25">
        <v>81.27</v>
      </c>
      <c r="DC7" s="25">
        <v>81.260000000000005</v>
      </c>
      <c r="DD7" s="25">
        <v>80.36</v>
      </c>
      <c r="DE7" s="25">
        <v>80.13</v>
      </c>
      <c r="DF7" s="25">
        <v>79.34</v>
      </c>
      <c r="DG7" s="25">
        <v>89.21</v>
      </c>
      <c r="DH7" s="25">
        <v>43.82</v>
      </c>
      <c r="DI7" s="25">
        <v>43.18</v>
      </c>
      <c r="DJ7" s="25">
        <v>45.25</v>
      </c>
      <c r="DK7" s="25">
        <v>45.99</v>
      </c>
      <c r="DL7" s="25">
        <v>47.84</v>
      </c>
      <c r="DM7" s="25">
        <v>50.63</v>
      </c>
      <c r="DN7" s="25">
        <v>51.29</v>
      </c>
      <c r="DO7" s="25">
        <v>52.2</v>
      </c>
      <c r="DP7" s="25">
        <v>52.7</v>
      </c>
      <c r="DQ7" s="25">
        <v>53.48</v>
      </c>
      <c r="DR7" s="25">
        <v>52.41</v>
      </c>
      <c r="DS7" s="25">
        <v>16.46</v>
      </c>
      <c r="DT7" s="25">
        <v>15.66</v>
      </c>
      <c r="DU7" s="25">
        <v>16.38</v>
      </c>
      <c r="DV7" s="25">
        <v>16.760000000000002</v>
      </c>
      <c r="DW7" s="25">
        <v>17.100000000000001</v>
      </c>
      <c r="DX7" s="25">
        <v>18.28</v>
      </c>
      <c r="DY7" s="25">
        <v>19.61</v>
      </c>
      <c r="DZ7" s="25">
        <v>20.73</v>
      </c>
      <c r="EA7" s="25">
        <v>22.86</v>
      </c>
      <c r="EB7" s="25">
        <v>24.31</v>
      </c>
      <c r="EC7" s="25">
        <v>26.78</v>
      </c>
      <c r="ED7" s="25">
        <v>0.25</v>
      </c>
      <c r="EE7" s="25">
        <v>0.23</v>
      </c>
      <c r="EF7" s="25">
        <v>0.18</v>
      </c>
      <c r="EG7" s="25">
        <v>0.21</v>
      </c>
      <c r="EH7" s="25">
        <v>0.6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2026-01-26T02:51:05Z</cp:lastPrinted>
  <dcterms:created xsi:type="dcterms:W3CDTF">2025-12-12T09:24:04Z</dcterms:created>
  <dcterms:modified xsi:type="dcterms:W3CDTF">2026-02-05T09:35:17Z</dcterms:modified>
  <cp:category/>
</cp:coreProperties>
</file>