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72.16.40.174\share3\R7（2025）\01　高齢者支援課\102　企画班\01 班共有\05 ロボット・ICT\03 事業計画募集\04 事業計画募集\"/>
    </mc:Choice>
  </mc:AlternateContent>
  <xr:revisionPtr revIDLastSave="0" documentId="13_ncr:1_{E84944D2-B581-460C-BB8A-3A0FFA32EFC7}" xr6:coauthVersionLast="47" xr6:coauthVersionMax="47" xr10:uidLastSave="{00000000-0000-0000-0000-000000000000}"/>
  <bookViews>
    <workbookView xWindow="28680" yWindow="-120" windowWidth="29040" windowHeight="15720" xr2:uid="{00000000-000D-0000-FFFF-FFFF00000000}"/>
  </bookViews>
  <sheets>
    <sheet name="所要額調書" sheetId="4" r:id="rId1"/>
    <sheet name="【記載例】所要額調書" sheetId="3" r:id="rId2"/>
  </sheets>
  <definedNames>
    <definedName name="_xlnm.Print_Area" localSheetId="1">【記載例】所要額調書!$A$1:$R$39</definedName>
    <definedName name="_xlnm.Print_Area" localSheetId="0">所要額調書!$A$1:$Q$38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4" l="1"/>
  <c r="H36" i="4" s="1"/>
  <c r="J36" i="4" s="1"/>
  <c r="K36" i="4" s="1"/>
  <c r="G29" i="4"/>
  <c r="H29" i="4" s="1"/>
  <c r="J29" i="4" s="1"/>
  <c r="K29" i="4" s="1"/>
  <c r="N21" i="4"/>
  <c r="J21" i="4"/>
  <c r="I21" i="4"/>
  <c r="G21" i="4"/>
  <c r="F21" i="4"/>
  <c r="E21" i="4"/>
  <c r="L19" i="4"/>
  <c r="M19" i="4" s="1"/>
  <c r="O19" i="4" s="1"/>
  <c r="P19" i="4" s="1"/>
  <c r="K19" i="4"/>
  <c r="H19" i="4"/>
  <c r="L17" i="4"/>
  <c r="M17" i="4" s="1"/>
  <c r="O17" i="4" s="1"/>
  <c r="P17" i="4" s="1"/>
  <c r="K17" i="4"/>
  <c r="H17" i="4"/>
  <c r="L15" i="4"/>
  <c r="M15" i="4" s="1"/>
  <c r="O15" i="4" s="1"/>
  <c r="P15" i="4" s="1"/>
  <c r="K15" i="4"/>
  <c r="H15" i="4"/>
  <c r="L13" i="4"/>
  <c r="M13" i="4" s="1"/>
  <c r="O13" i="4" s="1"/>
  <c r="P13" i="4" s="1"/>
  <c r="K13" i="4"/>
  <c r="H13" i="4"/>
  <c r="L11" i="4"/>
  <c r="K11" i="4"/>
  <c r="H11" i="4"/>
  <c r="H37" i="3"/>
  <c r="I37" i="3" s="1"/>
  <c r="K37" i="3" s="1"/>
  <c r="L37" i="3" s="1"/>
  <c r="H30" i="3"/>
  <c r="I30" i="3" s="1"/>
  <c r="K30" i="3" s="1"/>
  <c r="L30" i="3" s="1"/>
  <c r="O22" i="3"/>
  <c r="K22" i="3"/>
  <c r="J22" i="3"/>
  <c r="H22" i="3"/>
  <c r="G22" i="3"/>
  <c r="F22" i="3"/>
  <c r="M20" i="3"/>
  <c r="N20" i="3" s="1"/>
  <c r="P20" i="3" s="1"/>
  <c r="Q20" i="3" s="1"/>
  <c r="L20" i="3"/>
  <c r="I20" i="3"/>
  <c r="M18" i="3"/>
  <c r="L18" i="3"/>
  <c r="I18" i="3"/>
  <c r="M16" i="3"/>
  <c r="N16" i="3" s="1"/>
  <c r="P16" i="3" s="1"/>
  <c r="Q16" i="3" s="1"/>
  <c r="L16" i="3"/>
  <c r="I16" i="3"/>
  <c r="M14" i="3"/>
  <c r="N14" i="3" s="1"/>
  <c r="P14" i="3" s="1"/>
  <c r="Q14" i="3" s="1"/>
  <c r="L14" i="3"/>
  <c r="I14" i="3"/>
  <c r="M12" i="3"/>
  <c r="N12" i="3" s="1"/>
  <c r="L12" i="3"/>
  <c r="I12" i="3"/>
  <c r="K21" i="4" l="1"/>
  <c r="H21" i="4"/>
  <c r="L21" i="4"/>
  <c r="M11" i="4"/>
  <c r="I22" i="3"/>
  <c r="L22" i="3"/>
  <c r="M22" i="3"/>
  <c r="P12" i="3"/>
  <c r="N18" i="3"/>
  <c r="P18" i="3" s="1"/>
  <c r="Q18" i="3" s="1"/>
  <c r="M21" i="4" l="1"/>
  <c r="O11" i="4"/>
  <c r="P22" i="3"/>
  <c r="Q12" i="3"/>
  <c r="Q22" i="3" s="1"/>
  <c r="P5" i="3" s="1"/>
  <c r="N22" i="3"/>
  <c r="P11" i="4" l="1"/>
  <c r="P21" i="4" s="1"/>
  <c r="O4" i="4" s="1"/>
  <c r="O21" i="4"/>
</calcChain>
</file>

<file path=xl/sharedStrings.xml><?xml version="1.0" encoding="utf-8"?>
<sst xmlns="http://schemas.openxmlformats.org/spreadsheetml/2006/main" count="151" uniqueCount="57">
  <si>
    <t>Ｄ</t>
    <phoneticPr fontId="6"/>
  </si>
  <si>
    <t>Ｃ</t>
    <phoneticPr fontId="6"/>
  </si>
  <si>
    <t>補助基準額</t>
    <rPh sb="0" eb="2">
      <t>ホジョ</t>
    </rPh>
    <rPh sb="2" eb="5">
      <t>キジュンガク</t>
    </rPh>
    <phoneticPr fontId="6"/>
  </si>
  <si>
    <t>事業所名</t>
    <rPh sb="0" eb="4">
      <t>ジギョウショメイ</t>
    </rPh>
    <phoneticPr fontId="5"/>
  </si>
  <si>
    <t>総事業費
（税抜）</t>
    <rPh sb="0" eb="4">
      <t>ソウジギョウヒ</t>
    </rPh>
    <rPh sb="6" eb="8">
      <t>ゼイヌキ</t>
    </rPh>
    <phoneticPr fontId="6"/>
  </si>
  <si>
    <t>うち補助対象経費
（税抜）</t>
    <rPh sb="2" eb="8">
      <t>ホジョタイショウケイヒ</t>
    </rPh>
    <rPh sb="10" eb="12">
      <t>ゼイヌキ</t>
    </rPh>
    <phoneticPr fontId="6"/>
  </si>
  <si>
    <t>Ａ</t>
    <phoneticPr fontId="6"/>
  </si>
  <si>
    <t>Ｇ</t>
    <phoneticPr fontId="6"/>
  </si>
  <si>
    <t>Ｈ</t>
    <phoneticPr fontId="6"/>
  </si>
  <si>
    <t xml:space="preserve"> 　　令和７年度熊本県介護職員勤務環境改善支援事業費補助金　所要額調書</t>
    <rPh sb="3" eb="5">
      <t>レイワ</t>
    </rPh>
    <rPh sb="6" eb="8">
      <t>ネンド</t>
    </rPh>
    <rPh sb="8" eb="11">
      <t>クマモトケン</t>
    </rPh>
    <rPh sb="11" eb="25">
      <t>カイゴショクインキンムカンキョウカイゼンシエンジギョウ</t>
    </rPh>
    <rPh sb="25" eb="26">
      <t>ヒ</t>
    </rPh>
    <rPh sb="26" eb="29">
      <t>ホジョキン</t>
    </rPh>
    <rPh sb="30" eb="33">
      <t>ショヨウガク</t>
    </rPh>
    <rPh sb="33" eb="35">
      <t>チョウショ</t>
    </rPh>
    <phoneticPr fontId="6"/>
  </si>
  <si>
    <t>介護テクノロジーの種別</t>
    <rPh sb="0" eb="2">
      <t>カイゴ</t>
    </rPh>
    <rPh sb="9" eb="11">
      <t>シュベツ</t>
    </rPh>
    <phoneticPr fontId="6"/>
  </si>
  <si>
    <t>Ａ</t>
    <phoneticPr fontId="3"/>
  </si>
  <si>
    <t>◎</t>
    <phoneticPr fontId="3"/>
  </si>
  <si>
    <t>数量
（台数）</t>
    <rPh sb="0" eb="2">
      <t>スウリョウ</t>
    </rPh>
    <rPh sb="4" eb="6">
      <t>ダイスウ</t>
    </rPh>
    <phoneticPr fontId="3"/>
  </si>
  <si>
    <t>合計</t>
    <rPh sb="0" eb="2">
      <t>ゴウケイ</t>
    </rPh>
    <phoneticPr fontId="3"/>
  </si>
  <si>
    <t>収入額</t>
    <rPh sb="0" eb="3">
      <t>シュウニュウガク</t>
    </rPh>
    <phoneticPr fontId="3"/>
  </si>
  <si>
    <t>Ｊ</t>
    <phoneticPr fontId="3"/>
  </si>
  <si>
    <t>Ｋ</t>
    <phoneticPr fontId="3"/>
  </si>
  <si>
    <t>（１）介護テクノロジー等の導入支援事業</t>
    <rPh sb="3" eb="5">
      <t>カイゴ</t>
    </rPh>
    <rPh sb="11" eb="12">
      <t>ナド</t>
    </rPh>
    <rPh sb="13" eb="17">
      <t>ドウニュウシエン</t>
    </rPh>
    <rPh sb="17" eb="19">
      <t>ジギョウ</t>
    </rPh>
    <phoneticPr fontId="3"/>
  </si>
  <si>
    <t>収入額</t>
    <rPh sb="0" eb="3">
      <t>シュウニュウガク</t>
    </rPh>
    <phoneticPr fontId="6"/>
  </si>
  <si>
    <t>うち補助対象経費
（税抜）</t>
    <rPh sb="2" eb="6">
      <t>ホジョタイショウ</t>
    </rPh>
    <rPh sb="6" eb="8">
      <t>ケイヒ</t>
    </rPh>
    <rPh sb="10" eb="12">
      <t>ゼイヌ</t>
    </rPh>
    <phoneticPr fontId="6"/>
  </si>
  <si>
    <t>補助基準額</t>
    <rPh sb="0" eb="5">
      <t>ホジョキジュンガク</t>
    </rPh>
    <phoneticPr fontId="3"/>
  </si>
  <si>
    <t>（２）介護テクノロジーのパッケージ型導入支援事業</t>
    <rPh sb="3" eb="5">
      <t>カイゴ</t>
    </rPh>
    <rPh sb="17" eb="18">
      <t>ガタ</t>
    </rPh>
    <rPh sb="18" eb="22">
      <t>ドウニュウシエン</t>
    </rPh>
    <rPh sb="22" eb="24">
      <t>ジギョウ</t>
    </rPh>
    <phoneticPr fontId="3"/>
  </si>
  <si>
    <t>（３）導入支援と一体的に行う業務改善支援事業</t>
    <rPh sb="3" eb="7">
      <t>ドウニュウシエン</t>
    </rPh>
    <rPh sb="8" eb="11">
      <t>イッタイテキ</t>
    </rPh>
    <rPh sb="12" eb="13">
      <t>オコナ</t>
    </rPh>
    <rPh sb="14" eb="20">
      <t>ギョウムカイゼンシエン</t>
    </rPh>
    <rPh sb="20" eb="22">
      <t>ジギョウ</t>
    </rPh>
    <phoneticPr fontId="3"/>
  </si>
  <si>
    <t>法人名</t>
    <rPh sb="0" eb="2">
      <t>ホウジン</t>
    </rPh>
    <rPh sb="2" eb="3">
      <t>メイ</t>
    </rPh>
    <phoneticPr fontId="5"/>
  </si>
  <si>
    <t>補助所要額
合計</t>
    <rPh sb="0" eb="5">
      <t>ホジョショヨウガク</t>
    </rPh>
    <rPh sb="6" eb="8">
      <t>ゴウケイ</t>
    </rPh>
    <phoneticPr fontId="3"/>
  </si>
  <si>
    <t>Ｂ</t>
    <phoneticPr fontId="3"/>
  </si>
  <si>
    <t>Ｅ</t>
    <phoneticPr fontId="3"/>
  </si>
  <si>
    <t>Ｆ</t>
    <phoneticPr fontId="3"/>
  </si>
  <si>
    <t>補助対象経費の支出予定額
（Ｂ－Ｃ）</t>
    <rPh sb="0" eb="4">
      <t>ホジョタイショウ</t>
    </rPh>
    <rPh sb="4" eb="6">
      <t>ケイヒ</t>
    </rPh>
    <rPh sb="7" eb="9">
      <t>シシュツ</t>
    </rPh>
    <rPh sb="9" eb="12">
      <t>ヨテイガク</t>
    </rPh>
    <phoneticPr fontId="6"/>
  </si>
  <si>
    <t>補助率を乗じて得た額
Ｄ×３/４</t>
    <rPh sb="0" eb="3">
      <t>ホジョリツ</t>
    </rPh>
    <rPh sb="4" eb="5">
      <t>ジョウ</t>
    </rPh>
    <rPh sb="7" eb="8">
      <t>エ</t>
    </rPh>
    <rPh sb="9" eb="10">
      <t>ガク</t>
    </rPh>
    <phoneticPr fontId="3"/>
  </si>
  <si>
    <t>（単位：円）</t>
    <rPh sb="1" eb="3">
      <t>タンイ</t>
    </rPh>
    <rPh sb="4" eb="5">
      <t>エン</t>
    </rPh>
    <phoneticPr fontId="3"/>
  </si>
  <si>
    <t>Ｅ</t>
    <phoneticPr fontId="5"/>
  </si>
  <si>
    <t>主となる機器の費用総額
（税抜）</t>
    <rPh sb="0" eb="1">
      <t>シュ</t>
    </rPh>
    <rPh sb="4" eb="6">
      <t>キキ</t>
    </rPh>
    <rPh sb="7" eb="9">
      <t>ヒヨウ</t>
    </rPh>
    <rPh sb="9" eb="11">
      <t>ソウガク</t>
    </rPh>
    <rPh sb="13" eb="15">
      <t>ゼイヌ</t>
    </rPh>
    <phoneticPr fontId="3"/>
  </si>
  <si>
    <t>補助率を乗じて得た額
（Ｇ×3/4）</t>
    <rPh sb="0" eb="3">
      <t>ホジョリツ</t>
    </rPh>
    <rPh sb="4" eb="5">
      <t>ジョウ</t>
    </rPh>
    <rPh sb="7" eb="8">
      <t>エ</t>
    </rPh>
    <rPh sb="9" eb="10">
      <t>ガク</t>
    </rPh>
    <phoneticPr fontId="6"/>
  </si>
  <si>
    <t>Ｆ</t>
    <phoneticPr fontId="6"/>
  </si>
  <si>
    <t>１台あたり
単価（税抜）
（Ｆ／◎）</t>
    <rPh sb="1" eb="2">
      <t>ダイ</t>
    </rPh>
    <rPh sb="6" eb="8">
      <t>タンカ</t>
    </rPh>
    <rPh sb="9" eb="11">
      <t>ゼイヌキ</t>
    </rPh>
    <phoneticPr fontId="6"/>
  </si>
  <si>
    <t>Ｉ</t>
    <phoneticPr fontId="6"/>
  </si>
  <si>
    <t>Ｂ</t>
    <phoneticPr fontId="6"/>
  </si>
  <si>
    <t>総事業費
（Ａ＋Ｂ）</t>
    <rPh sb="0" eb="4">
      <t>ソウジギョウヒ</t>
    </rPh>
    <phoneticPr fontId="3"/>
  </si>
  <si>
    <t xml:space="preserve">
　（注１）黄色で着色しているセルに入力してください。
　　　　　その他のセルには計算式が入力されているため、入力不要です。
　（注２）「収入額」の欄には、選定額の算出に当たり補助事業等に要する経費から
　　　　　控除すべき金額（寄附金その他の収入）を記載してください。
　（注３）消費税及び地方消費税を除いた金額を記載してください。
　（注４）事業（１）は機器の種別ごとに記載してください。
　（注４）事業（１）の数量（◎）は、介護テクノロジー等の導入台数を記載して
　　　　　ください。なお、ソフトウェアは「１」と記載してください。
　（注５）事業（１）のＢ欄は、主となる機器に付帯して必要となる経費（例：
　　　　　Wi-Fi環境整備、PC・タブレット端末等）の総額を記載してください。
　（注６）事業（１）のＤ欄は、総事業費（Ｃ）のうち、補助対象経費に該当する額
　　　　　を記載してください。
　（注７）事業（１）の「１台あたり単価（Ｇ欄）」は、Ｆ欄の金額を◎欄の数量で
　　　　　除して得た額となります。ただし、１円未満に端数がある場合は、１円未
　　　　　満を切り捨てた額となります。
</t>
    <rPh sb="10" eb="12">
      <t>キイロ</t>
    </rPh>
    <rPh sb="13" eb="15">
      <t>チャクショク</t>
    </rPh>
    <rPh sb="22" eb="24">
      <t>ニュウリョク</t>
    </rPh>
    <rPh sb="39" eb="40">
      <t>ホカ</t>
    </rPh>
    <rPh sb="45" eb="48">
      <t>ケイサンシキ</t>
    </rPh>
    <rPh sb="49" eb="51">
      <t>ニュウリョク</t>
    </rPh>
    <rPh sb="59" eb="61">
      <t>ニュウリョク</t>
    </rPh>
    <rPh sb="61" eb="63">
      <t>フヨウ</t>
    </rPh>
    <rPh sb="174" eb="175">
      <t>チュウ</t>
    </rPh>
    <rPh sb="177" eb="179">
      <t>ジギョウ</t>
    </rPh>
    <rPh sb="183" eb="185">
      <t>キキ</t>
    </rPh>
    <rPh sb="186" eb="188">
      <t>シュベツ</t>
    </rPh>
    <rPh sb="191" eb="193">
      <t>キサイ</t>
    </rPh>
    <rPh sb="206" eb="208">
      <t>ジギョウ</t>
    </rPh>
    <rPh sb="227" eb="228">
      <t>ナド</t>
    </rPh>
    <rPh sb="263" eb="265">
      <t>キサイ</t>
    </rPh>
    <rPh sb="275" eb="276">
      <t>チュウ</t>
    </rPh>
    <rPh sb="278" eb="280">
      <t>ジギョウ</t>
    </rPh>
    <rPh sb="285" eb="286">
      <t>ラン</t>
    </rPh>
    <rPh sb="288" eb="289">
      <t>シュ</t>
    </rPh>
    <rPh sb="292" eb="294">
      <t>キキ</t>
    </rPh>
    <rPh sb="295" eb="297">
      <t>フタイ</t>
    </rPh>
    <rPh sb="299" eb="301">
      <t>ヒツヨウ</t>
    </rPh>
    <rPh sb="304" eb="306">
      <t>ケイヒ</t>
    </rPh>
    <rPh sb="307" eb="308">
      <t>レイ</t>
    </rPh>
    <rPh sb="320" eb="324">
      <t>カンキョウセイビ</t>
    </rPh>
    <rPh sb="333" eb="335">
      <t>タンマツ</t>
    </rPh>
    <rPh sb="335" eb="336">
      <t>ナド</t>
    </rPh>
    <rPh sb="338" eb="340">
      <t>ソウガク</t>
    </rPh>
    <rPh sb="341" eb="343">
      <t>キサイ</t>
    </rPh>
    <rPh sb="353" eb="354">
      <t>チュウ</t>
    </rPh>
    <rPh sb="356" eb="358">
      <t>ジギョウ</t>
    </rPh>
    <rPh sb="363" eb="364">
      <t>ラン</t>
    </rPh>
    <rPh sb="366" eb="370">
      <t>ソウジギョウヒ</t>
    </rPh>
    <rPh sb="377" eb="383">
      <t>ホジョタイショウケイヒ</t>
    </rPh>
    <rPh sb="384" eb="386">
      <t>ガイトウ</t>
    </rPh>
    <rPh sb="388" eb="389">
      <t>ガク</t>
    </rPh>
    <rPh sb="396" eb="398">
      <t>キサイ</t>
    </rPh>
    <rPh sb="411" eb="413">
      <t>ジギョウ</t>
    </rPh>
    <phoneticPr fontId="6"/>
  </si>
  <si>
    <t>社会福祉法人○○○</t>
    <rPh sb="0" eb="4">
      <t>シャカイフクシ</t>
    </rPh>
    <rPh sb="4" eb="6">
      <t>ホウジン</t>
    </rPh>
    <phoneticPr fontId="3"/>
  </si>
  <si>
    <t>特別養護老人ホーム○○○</t>
    <rPh sb="0" eb="6">
      <t>トクベツヨウゴロウジン</t>
    </rPh>
    <phoneticPr fontId="3"/>
  </si>
  <si>
    <t>職員数</t>
    <rPh sb="0" eb="2">
      <t>ショクイン</t>
    </rPh>
    <rPh sb="2" eb="3">
      <t>スウ</t>
    </rPh>
    <phoneticPr fontId="3"/>
  </si>
  <si>
    <t>利用定員数</t>
    <rPh sb="0" eb="4">
      <t>リヨウテイイン</t>
    </rPh>
    <rPh sb="4" eb="5">
      <t>スウ</t>
    </rPh>
    <phoneticPr fontId="3"/>
  </si>
  <si>
    <r>
      <t xml:space="preserve">選定額
</t>
    </r>
    <r>
      <rPr>
        <sz val="9"/>
        <rFont val="ＭＳ ゴシック"/>
        <family val="3"/>
        <charset val="128"/>
      </rPr>
      <t>（Ｈ、Ｉのいずれか少ない額）</t>
    </r>
    <rPh sb="0" eb="2">
      <t>センテイ</t>
    </rPh>
    <rPh sb="2" eb="3">
      <t>ガク</t>
    </rPh>
    <rPh sb="13" eb="14">
      <t>スク</t>
    </rPh>
    <rPh sb="16" eb="17">
      <t>ガク</t>
    </rPh>
    <phoneticPr fontId="6"/>
  </si>
  <si>
    <r>
      <t>補助所要額
（Ｊ</t>
    </r>
    <r>
      <rPr>
        <sz val="9"/>
        <rFont val="ＭＳ ゴシック"/>
        <family val="3"/>
        <charset val="128"/>
      </rPr>
      <t>×◎）
（千円未満切捨）</t>
    </r>
    <rPh sb="0" eb="2">
      <t>ホジョ</t>
    </rPh>
    <rPh sb="13" eb="15">
      <t>センエン</t>
    </rPh>
    <rPh sb="15" eb="17">
      <t>ミマン</t>
    </rPh>
    <rPh sb="17" eb="18">
      <t>キ</t>
    </rPh>
    <rPh sb="18" eb="19">
      <t>ス</t>
    </rPh>
    <phoneticPr fontId="6"/>
  </si>
  <si>
    <r>
      <t xml:space="preserve">選定額
</t>
    </r>
    <r>
      <rPr>
        <sz val="9"/>
        <rFont val="ＭＳ ゴシック"/>
        <family val="3"/>
        <charset val="128"/>
      </rPr>
      <t>（Ｅ、Ｆのいずれか少ない額）</t>
    </r>
    <rPh sb="0" eb="2">
      <t>センテイ</t>
    </rPh>
    <rPh sb="2" eb="3">
      <t>ガク</t>
    </rPh>
    <rPh sb="13" eb="14">
      <t>スク</t>
    </rPh>
    <rPh sb="16" eb="17">
      <t>ガク</t>
    </rPh>
    <phoneticPr fontId="6"/>
  </si>
  <si>
    <r>
      <t>補助所要額</t>
    </r>
    <r>
      <rPr>
        <sz val="9"/>
        <rFont val="ＭＳ ゴシック"/>
        <family val="3"/>
        <charset val="128"/>
      </rPr>
      <t xml:space="preserve">
（千円未満切捨）</t>
    </r>
    <rPh sb="0" eb="2">
      <t>ホジョ</t>
    </rPh>
    <rPh sb="2" eb="5">
      <t>ショヨウガク</t>
    </rPh>
    <rPh sb="7" eb="9">
      <t>センエン</t>
    </rPh>
    <rPh sb="9" eb="11">
      <t>ミマン</t>
    </rPh>
    <rPh sb="11" eb="12">
      <t>キ</t>
    </rPh>
    <rPh sb="12" eb="13">
      <t>ス</t>
    </rPh>
    <phoneticPr fontId="6"/>
  </si>
  <si>
    <r>
      <t>補助所要額</t>
    </r>
    <r>
      <rPr>
        <sz val="9"/>
        <rFont val="ＭＳ ゴシック"/>
        <family val="3"/>
        <charset val="128"/>
      </rPr>
      <t xml:space="preserve">
（千円未満切捨）</t>
    </r>
    <rPh sb="0" eb="2">
      <t>ホジョ</t>
    </rPh>
    <rPh sb="7" eb="9">
      <t>センエン</t>
    </rPh>
    <phoneticPr fontId="6"/>
  </si>
  <si>
    <t>補助対象経費の支出予定額
（Ｄ－Ｅ）</t>
    <rPh sb="0" eb="4">
      <t>ホジョタイショウ</t>
    </rPh>
    <rPh sb="4" eb="6">
      <t>ケイヒ</t>
    </rPh>
    <rPh sb="7" eb="9">
      <t>シシュツ</t>
    </rPh>
    <rPh sb="9" eb="12">
      <t>ヨテイガク</t>
    </rPh>
    <phoneticPr fontId="3"/>
  </si>
  <si>
    <t>付帯して必要となる経費の費用総額
（税抜）</t>
    <rPh sb="0" eb="2">
      <t>フタイ</t>
    </rPh>
    <rPh sb="4" eb="6">
      <t>ヒツヨウ</t>
    </rPh>
    <rPh sb="9" eb="11">
      <t>ケイヒ</t>
    </rPh>
    <rPh sb="12" eb="14">
      <t>ヒヨウ</t>
    </rPh>
    <rPh sb="14" eb="16">
      <t>ソウガク</t>
    </rPh>
    <rPh sb="18" eb="20">
      <t>ゼイヌ</t>
    </rPh>
    <phoneticPr fontId="3"/>
  </si>
  <si>
    <t>名</t>
    <rPh sb="0" eb="1">
      <t>メイ</t>
    </rPh>
    <phoneticPr fontId="3"/>
  </si>
  <si>
    <t xml:space="preserve">
　（注１）黄色で着色しているセルに入力してください。
　　　　　その他のセルには計算式が入力されているため、入力不要です。
　（注２）「収入額」の欄には、選定額の算出に当たり補助事業等に要する経費から
　　　　　控除すべき金額（寄附金その他の収入）を記載してください。
　（注３）消費税及び地方消費税を除いた金額を記載してください。
　（注４）事業（１）は機器の種別ごとに記載してください。
　（注５）事業（１）の数量（◎）は、介護テクノロジー等の導入台数を記載して
　　　　　ください。なお、ソフトウェアは「１」と記載してください。
　（注６）事業（１）のＢ欄は、主となる機器に付帯して必要となる経費（例：
　　　　　Wi-Fi環境整備、PC・タブレット端末等）の総額を記載してください。
　（注７）事業（１）のＤ欄は、総事業費（Ｃ）のうち、補助対象経費に該当する額
　　　　　を記載してください。
　（注８）事業（１）の「１台あたり単価（Ｇ欄）」は、Ｆ欄の金額を◎欄の数量で
　　　　　除して得た額となります。ただし、１円未満に端数がある場合は、１円未
　　　　　満を切り捨てた額となります。
</t>
    <rPh sb="10" eb="12">
      <t>キイロ</t>
    </rPh>
    <rPh sb="13" eb="15">
      <t>チャクショク</t>
    </rPh>
    <rPh sb="22" eb="24">
      <t>ニュウリョク</t>
    </rPh>
    <rPh sb="39" eb="40">
      <t>ホカ</t>
    </rPh>
    <rPh sb="45" eb="48">
      <t>ケイサンシキ</t>
    </rPh>
    <rPh sb="49" eb="51">
      <t>ニュウリョク</t>
    </rPh>
    <rPh sb="59" eb="61">
      <t>ニュウリョク</t>
    </rPh>
    <rPh sb="61" eb="63">
      <t>フヨウ</t>
    </rPh>
    <rPh sb="174" eb="175">
      <t>チュウ</t>
    </rPh>
    <rPh sb="177" eb="179">
      <t>ジギョウ</t>
    </rPh>
    <rPh sb="183" eb="185">
      <t>キキ</t>
    </rPh>
    <rPh sb="186" eb="188">
      <t>シュベツ</t>
    </rPh>
    <rPh sb="191" eb="193">
      <t>キサイ</t>
    </rPh>
    <rPh sb="206" eb="208">
      <t>ジギョウ</t>
    </rPh>
    <rPh sb="227" eb="228">
      <t>ナド</t>
    </rPh>
    <rPh sb="263" eb="265">
      <t>キサイ</t>
    </rPh>
    <rPh sb="275" eb="276">
      <t>チュウ</t>
    </rPh>
    <rPh sb="278" eb="280">
      <t>ジギョウ</t>
    </rPh>
    <rPh sb="285" eb="286">
      <t>ラン</t>
    </rPh>
    <rPh sb="288" eb="289">
      <t>シュ</t>
    </rPh>
    <rPh sb="292" eb="294">
      <t>キキ</t>
    </rPh>
    <rPh sb="295" eb="297">
      <t>フタイ</t>
    </rPh>
    <rPh sb="299" eb="301">
      <t>ヒツヨウ</t>
    </rPh>
    <rPh sb="304" eb="306">
      <t>ケイヒ</t>
    </rPh>
    <rPh sb="307" eb="308">
      <t>レイ</t>
    </rPh>
    <rPh sb="320" eb="324">
      <t>カンキョウセイビ</t>
    </rPh>
    <rPh sb="333" eb="335">
      <t>タンマツ</t>
    </rPh>
    <rPh sb="335" eb="336">
      <t>ナド</t>
    </rPh>
    <rPh sb="338" eb="340">
      <t>ソウガク</t>
    </rPh>
    <rPh sb="341" eb="343">
      <t>キサイ</t>
    </rPh>
    <rPh sb="353" eb="354">
      <t>チュウ</t>
    </rPh>
    <rPh sb="356" eb="358">
      <t>ジギョウ</t>
    </rPh>
    <rPh sb="363" eb="364">
      <t>ラン</t>
    </rPh>
    <rPh sb="366" eb="370">
      <t>ソウジギョウヒ</t>
    </rPh>
    <rPh sb="377" eb="383">
      <t>ホジョタイショウケイヒ</t>
    </rPh>
    <rPh sb="384" eb="386">
      <t>ガイトウ</t>
    </rPh>
    <rPh sb="388" eb="389">
      <t>ガク</t>
    </rPh>
    <rPh sb="396" eb="398">
      <t>キサイ</t>
    </rPh>
    <rPh sb="411" eb="413">
      <t>ジギョウ</t>
    </rPh>
    <phoneticPr fontId="6"/>
  </si>
  <si>
    <t>⑥-1 介護ソフト（職員数でライセンス数変動あり）</t>
    <phoneticPr fontId="3"/>
  </si>
  <si>
    <t>⑤見守り・コミュニケーション</t>
    <phoneticPr fontId="3"/>
  </si>
  <si>
    <t>①移乗支援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</si>
</sst>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円&quot;"/>
  </numFmts>
  <fonts count="19">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12"/>
      <name val="ＭＳ 明朝"/>
      <family val="1"/>
      <charset val="128"/>
    </font>
    <font>
      <sz val="6"/>
      <name val="游ゴシック"/>
      <family val="2"/>
      <charset val="128"/>
      <scheme val="minor"/>
    </font>
    <font>
      <sz val="6"/>
      <name val="ＭＳ Ｐゴシック"/>
      <family val="3"/>
      <charset val="128"/>
    </font>
    <font>
      <b/>
      <sz val="16"/>
      <name val="ＭＳ 明朝"/>
      <family val="1"/>
      <charset val="128"/>
    </font>
    <font>
      <b/>
      <sz val="16"/>
      <name val="ＭＳ ゴシック"/>
      <family val="3"/>
      <charset val="128"/>
    </font>
    <font>
      <b/>
      <sz val="14"/>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9"/>
      <name val="ＭＳ ゴシック"/>
      <family val="3"/>
      <charset val="128"/>
    </font>
    <font>
      <sz val="13"/>
      <name val="ＭＳ ゴシック"/>
      <family val="3"/>
      <charset val="128"/>
    </font>
    <font>
      <sz val="13"/>
      <color rgb="FFEE0000"/>
      <name val="ＭＳ ゴシック"/>
      <family val="3"/>
      <charset val="128"/>
    </font>
    <font>
      <sz val="14"/>
      <color rgb="FFEE0000"/>
      <name val="ＭＳ ゴシック"/>
      <family val="3"/>
      <charset val="128"/>
    </font>
    <font>
      <sz val="12"/>
      <color rgb="FFEE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94">
    <xf numFmtId="0" fontId="0" fillId="0" borderId="0" xfId="0">
      <alignment vertical="center"/>
    </xf>
    <xf numFmtId="0" fontId="2" fillId="0" borderId="0" xfId="1" applyFont="1">
      <alignment vertical="center"/>
    </xf>
    <xf numFmtId="0" fontId="2" fillId="2" borderId="0" xfId="1" applyFont="1" applyFill="1">
      <alignment vertical="center"/>
    </xf>
    <xf numFmtId="176" fontId="2" fillId="2" borderId="0" xfId="2" applyNumberFormat="1" applyFont="1" applyFill="1" applyAlignment="1">
      <alignment horizontal="right" vertical="center"/>
    </xf>
    <xf numFmtId="0" fontId="2" fillId="3" borderId="0" xfId="1" applyFont="1" applyFill="1">
      <alignment vertical="center"/>
    </xf>
    <xf numFmtId="176" fontId="4" fillId="2" borderId="0" xfId="2" applyNumberFormat="1" applyFont="1" applyFill="1" applyAlignment="1">
      <alignment horizontal="right" vertical="center"/>
    </xf>
    <xf numFmtId="0" fontId="7" fillId="2" borderId="0" xfId="2" applyFont="1" applyFill="1" applyAlignment="1">
      <alignment vertical="center" wrapText="1"/>
    </xf>
    <xf numFmtId="0" fontId="4" fillId="3" borderId="0" xfId="1" applyFont="1" applyFill="1" applyAlignment="1">
      <alignment vertical="center" wrapText="1"/>
    </xf>
    <xf numFmtId="0" fontId="4" fillId="3" borderId="0" xfId="1" applyFont="1" applyFill="1">
      <alignment vertical="center"/>
    </xf>
    <xf numFmtId="0" fontId="8" fillId="2" borderId="0" xfId="2" applyFont="1" applyFill="1" applyAlignment="1">
      <alignment horizontal="center" vertical="center" wrapText="1"/>
    </xf>
    <xf numFmtId="0" fontId="10" fillId="2" borderId="7" xfId="2" applyFont="1" applyFill="1" applyBorder="1" applyAlignment="1">
      <alignment horizontal="center" vertical="center" wrapText="1"/>
    </xf>
    <xf numFmtId="0" fontId="11" fillId="0" borderId="0" xfId="1" applyFont="1">
      <alignment vertical="center"/>
    </xf>
    <xf numFmtId="0" fontId="12" fillId="2" borderId="7" xfId="2" applyFont="1" applyFill="1" applyBorder="1" applyAlignment="1">
      <alignment vertical="center"/>
    </xf>
    <xf numFmtId="0" fontId="10" fillId="2" borderId="7" xfId="2" applyFont="1" applyFill="1" applyBorder="1" applyAlignment="1">
      <alignment vertical="center" wrapText="1"/>
    </xf>
    <xf numFmtId="0" fontId="10" fillId="2" borderId="0" xfId="2" applyFont="1" applyFill="1" applyAlignment="1">
      <alignment horizontal="left" vertical="center" wrapText="1"/>
    </xf>
    <xf numFmtId="0" fontId="10" fillId="2" borderId="12" xfId="2" applyFont="1" applyFill="1" applyBorder="1" applyAlignment="1">
      <alignment horizontal="center" vertical="center" wrapText="1"/>
    </xf>
    <xf numFmtId="0" fontId="9" fillId="2" borderId="7" xfId="2" applyFont="1" applyFill="1" applyBorder="1" applyAlignment="1">
      <alignment vertical="center"/>
    </xf>
    <xf numFmtId="176" fontId="12" fillId="2" borderId="1" xfId="2" applyNumberFormat="1" applyFont="1" applyFill="1" applyBorder="1" applyAlignment="1">
      <alignment horizontal="center" vertical="center" wrapText="1" shrinkToFit="1"/>
    </xf>
    <xf numFmtId="176" fontId="12" fillId="2" borderId="6" xfId="2" applyNumberFormat="1" applyFont="1" applyFill="1" applyBorder="1" applyAlignment="1">
      <alignment horizontal="center" vertical="center" wrapText="1" shrinkToFit="1"/>
    </xf>
    <xf numFmtId="176" fontId="12" fillId="2" borderId="1" xfId="2" applyNumberFormat="1" applyFont="1" applyFill="1" applyBorder="1" applyAlignment="1">
      <alignment horizontal="center" vertical="center" shrinkToFit="1"/>
    </xf>
    <xf numFmtId="0" fontId="11" fillId="0" borderId="1" xfId="1" applyFont="1" applyBorder="1" applyAlignment="1">
      <alignment horizontal="center" vertical="center"/>
    </xf>
    <xf numFmtId="0" fontId="9" fillId="2" borderId="7" xfId="2" applyFont="1" applyFill="1" applyBorder="1" applyAlignment="1">
      <alignment shrinkToFit="1"/>
    </xf>
    <xf numFmtId="176" fontId="11" fillId="2" borderId="0" xfId="2" applyNumberFormat="1" applyFont="1" applyFill="1" applyAlignment="1">
      <alignment shrinkToFit="1"/>
    </xf>
    <xf numFmtId="176" fontId="12" fillId="2" borderId="0" xfId="2" applyNumberFormat="1" applyFont="1" applyFill="1" applyAlignment="1">
      <alignment horizontal="right" shrinkToFit="1"/>
    </xf>
    <xf numFmtId="176" fontId="12" fillId="0" borderId="7" xfId="2" applyNumberFormat="1" applyFont="1" applyBorder="1" applyAlignment="1">
      <alignment vertical="center" shrinkToFit="1"/>
    </xf>
    <xf numFmtId="0" fontId="10" fillId="4" borderId="7" xfId="2" applyFont="1" applyFill="1" applyBorder="1" applyAlignment="1" applyProtection="1">
      <alignment horizontal="center" vertical="center" wrapText="1"/>
      <protection locked="0"/>
    </xf>
    <xf numFmtId="0" fontId="10" fillId="4" borderId="12" xfId="2" applyFont="1" applyFill="1" applyBorder="1" applyAlignment="1" applyProtection="1">
      <alignment horizontal="center" vertical="center" wrapText="1"/>
      <protection locked="0"/>
    </xf>
    <xf numFmtId="0" fontId="17" fillId="4" borderId="7" xfId="2" applyFont="1" applyFill="1" applyBorder="1" applyAlignment="1">
      <alignment horizontal="center" vertical="center" wrapText="1"/>
    </xf>
    <xf numFmtId="0" fontId="17" fillId="4" borderId="12" xfId="2" applyFont="1" applyFill="1" applyBorder="1" applyAlignment="1">
      <alignment horizontal="center" vertical="center" wrapText="1"/>
    </xf>
    <xf numFmtId="176" fontId="12" fillId="2" borderId="8" xfId="2" applyNumberFormat="1" applyFont="1" applyFill="1" applyBorder="1" applyAlignment="1">
      <alignment horizontal="center" vertical="center" shrinkToFit="1"/>
    </xf>
    <xf numFmtId="176" fontId="12" fillId="2" borderId="6" xfId="2" applyNumberFormat="1" applyFont="1" applyFill="1" applyBorder="1" applyAlignment="1">
      <alignment horizontal="center" vertical="center" shrinkToFit="1"/>
    </xf>
    <xf numFmtId="176" fontId="15" fillId="4" borderId="5" xfId="2" applyNumberFormat="1" applyFont="1" applyFill="1" applyBorder="1" applyAlignment="1" applyProtection="1">
      <alignment horizontal="right" vertical="center" shrinkToFit="1"/>
      <protection locked="0"/>
    </xf>
    <xf numFmtId="176" fontId="15" fillId="4" borderId="3" xfId="2" applyNumberFormat="1" applyFont="1" applyFill="1" applyBorder="1" applyAlignment="1" applyProtection="1">
      <alignment horizontal="right" vertical="center" shrinkToFit="1"/>
      <protection locked="0"/>
    </xf>
    <xf numFmtId="176" fontId="15" fillId="4" borderId="8" xfId="2" applyNumberFormat="1" applyFont="1" applyFill="1" applyBorder="1" applyAlignment="1" applyProtection="1">
      <alignment horizontal="right" vertical="center" shrinkToFit="1"/>
      <protection locked="0"/>
    </xf>
    <xf numFmtId="176" fontId="15" fillId="4" borderId="6" xfId="2" applyNumberFormat="1" applyFont="1" applyFill="1" applyBorder="1" applyAlignment="1" applyProtection="1">
      <alignment horizontal="right" vertical="center" shrinkToFit="1"/>
      <protection locked="0"/>
    </xf>
    <xf numFmtId="176" fontId="15" fillId="4" borderId="2" xfId="2" applyNumberFormat="1" applyFont="1" applyFill="1" applyBorder="1" applyAlignment="1" applyProtection="1">
      <alignment horizontal="right" vertical="center" shrinkToFit="1"/>
      <protection locked="0"/>
    </xf>
    <xf numFmtId="176" fontId="15" fillId="4" borderId="1" xfId="2" applyNumberFormat="1" applyFont="1" applyFill="1" applyBorder="1" applyAlignment="1" applyProtection="1">
      <alignment horizontal="right" vertical="center" shrinkToFit="1"/>
      <protection locked="0"/>
    </xf>
    <xf numFmtId="176" fontId="15" fillId="2" borderId="2" xfId="2" applyNumberFormat="1" applyFont="1" applyFill="1" applyBorder="1" applyAlignment="1">
      <alignment horizontal="right" vertical="center" shrinkToFit="1"/>
    </xf>
    <xf numFmtId="176" fontId="15" fillId="2" borderId="1" xfId="2" applyNumberFormat="1" applyFont="1" applyFill="1" applyBorder="1" applyAlignment="1">
      <alignment horizontal="right" vertical="center" shrinkToFit="1"/>
    </xf>
    <xf numFmtId="176" fontId="12" fillId="2" borderId="2" xfId="2" applyNumberFormat="1" applyFont="1" applyFill="1" applyBorder="1" applyAlignment="1">
      <alignment horizontal="center" vertical="center" wrapText="1"/>
    </xf>
    <xf numFmtId="176" fontId="12" fillId="2" borderId="11" xfId="2" applyNumberFormat="1" applyFont="1" applyFill="1" applyBorder="1" applyAlignment="1">
      <alignment horizontal="center" vertical="center" wrapText="1"/>
    </xf>
    <xf numFmtId="0" fontId="11" fillId="3" borderId="0" xfId="1" applyFont="1" applyFill="1" applyAlignment="1">
      <alignment vertical="center" wrapText="1"/>
    </xf>
    <xf numFmtId="176" fontId="12" fillId="0" borderId="4" xfId="2" applyNumberFormat="1" applyFont="1" applyBorder="1" applyAlignment="1">
      <alignment horizontal="center" vertical="center" shrinkToFit="1"/>
    </xf>
    <xf numFmtId="176" fontId="9" fillId="0" borderId="7" xfId="2" applyNumberFormat="1" applyFont="1" applyBorder="1" applyAlignment="1">
      <alignment horizontal="left" vertical="center" shrinkToFit="1"/>
    </xf>
    <xf numFmtId="176" fontId="12" fillId="2" borderId="5" xfId="2" applyNumberFormat="1" applyFont="1" applyFill="1" applyBorder="1" applyAlignment="1">
      <alignment horizontal="center" vertical="center" wrapText="1" shrinkToFit="1"/>
    </xf>
    <xf numFmtId="176" fontId="12" fillId="2" borderId="3" xfId="2" applyNumberFormat="1" applyFont="1" applyFill="1" applyBorder="1" applyAlignment="1">
      <alignment horizontal="center" vertical="center" wrapText="1" shrinkToFit="1"/>
    </xf>
    <xf numFmtId="176" fontId="12" fillId="2" borderId="10" xfId="2" applyNumberFormat="1" applyFont="1" applyFill="1" applyBorder="1" applyAlignment="1">
      <alignment horizontal="center" vertical="center" wrapText="1" shrinkToFit="1"/>
    </xf>
    <xf numFmtId="176" fontId="12" fillId="2" borderId="9" xfId="2" applyNumberFormat="1" applyFont="1" applyFill="1" applyBorder="1" applyAlignment="1">
      <alignment horizontal="center" vertical="center" wrapText="1" shrinkToFit="1"/>
    </xf>
    <xf numFmtId="176" fontId="12" fillId="2" borderId="2" xfId="2" applyNumberFormat="1" applyFont="1" applyFill="1" applyBorder="1" applyAlignment="1">
      <alignment horizontal="center" vertical="center" wrapText="1" shrinkToFit="1"/>
    </xf>
    <xf numFmtId="176" fontId="12" fillId="2" borderId="11" xfId="2" applyNumberFormat="1" applyFont="1" applyFill="1" applyBorder="1" applyAlignment="1">
      <alignment horizontal="center" vertical="center" shrinkToFit="1"/>
    </xf>
    <xf numFmtId="0" fontId="9" fillId="2" borderId="7" xfId="2" applyFont="1" applyFill="1" applyBorder="1" applyAlignment="1">
      <alignment horizontal="left" wrapText="1" shrinkToFit="1"/>
    </xf>
    <xf numFmtId="176" fontId="15" fillId="0" borderId="2" xfId="2" applyNumberFormat="1" applyFont="1" applyBorder="1" applyAlignment="1">
      <alignment horizontal="right" vertical="center" shrinkToFit="1"/>
    </xf>
    <xf numFmtId="176" fontId="15" fillId="0" borderId="1" xfId="2" applyNumberFormat="1" applyFont="1" applyBorder="1" applyAlignment="1">
      <alignment horizontal="right" vertical="center" shrinkToFit="1"/>
    </xf>
    <xf numFmtId="0" fontId="15" fillId="2" borderId="5" xfId="2" applyFont="1" applyFill="1" applyBorder="1" applyAlignment="1">
      <alignment horizontal="center" vertical="center" wrapText="1" shrinkToFit="1"/>
    </xf>
    <xf numFmtId="0" fontId="15" fillId="2" borderId="4" xfId="2" applyFont="1" applyFill="1" applyBorder="1" applyAlignment="1">
      <alignment horizontal="center" vertical="center" wrapText="1" shrinkToFit="1"/>
    </xf>
    <xf numFmtId="0" fontId="15" fillId="2" borderId="3" xfId="2" applyFont="1" applyFill="1" applyBorder="1" applyAlignment="1">
      <alignment horizontal="center" vertical="center" wrapText="1" shrinkToFit="1"/>
    </xf>
    <xf numFmtId="0" fontId="15" fillId="2" borderId="8" xfId="2" applyFont="1" applyFill="1" applyBorder="1" applyAlignment="1">
      <alignment horizontal="center" vertical="center" wrapText="1" shrinkToFit="1"/>
    </xf>
    <xf numFmtId="0" fontId="15" fillId="2" borderId="7" xfId="2" applyFont="1" applyFill="1" applyBorder="1" applyAlignment="1">
      <alignment horizontal="center" vertical="center" wrapText="1" shrinkToFit="1"/>
    </xf>
    <xf numFmtId="0" fontId="15" fillId="2" borderId="6" xfId="2" applyFont="1" applyFill="1" applyBorder="1" applyAlignment="1">
      <alignment horizontal="center" vertical="center" wrapText="1" shrinkToFit="1"/>
    </xf>
    <xf numFmtId="0" fontId="12" fillId="4" borderId="5" xfId="2" applyFont="1" applyFill="1" applyBorder="1" applyAlignment="1" applyProtection="1">
      <alignment vertical="center" wrapText="1" shrinkToFit="1"/>
      <protection locked="0"/>
    </xf>
    <xf numFmtId="0" fontId="12" fillId="4" borderId="4" xfId="2" applyFont="1" applyFill="1" applyBorder="1" applyAlignment="1" applyProtection="1">
      <alignment vertical="center" wrapText="1" shrinkToFit="1"/>
      <protection locked="0"/>
    </xf>
    <xf numFmtId="0" fontId="12" fillId="4" borderId="3" xfId="2" applyFont="1" applyFill="1" applyBorder="1" applyAlignment="1" applyProtection="1">
      <alignment vertical="center" wrapText="1" shrinkToFit="1"/>
      <protection locked="0"/>
    </xf>
    <xf numFmtId="0" fontId="12" fillId="4" borderId="10" xfId="2" applyFont="1" applyFill="1" applyBorder="1" applyAlignment="1" applyProtection="1">
      <alignment vertical="center" wrapText="1" shrinkToFit="1"/>
      <protection locked="0"/>
    </xf>
    <xf numFmtId="0" fontId="12" fillId="4" borderId="0" xfId="2" applyFont="1" applyFill="1" applyAlignment="1" applyProtection="1">
      <alignment vertical="center" wrapText="1" shrinkToFit="1"/>
      <protection locked="0"/>
    </xf>
    <xf numFmtId="0" fontId="12" fillId="4" borderId="9" xfId="2" applyFont="1" applyFill="1" applyBorder="1" applyAlignment="1" applyProtection="1">
      <alignment vertical="center" wrapText="1" shrinkToFit="1"/>
      <protection locked="0"/>
    </xf>
    <xf numFmtId="176" fontId="15" fillId="4" borderId="11" xfId="2" applyNumberFormat="1" applyFont="1" applyFill="1" applyBorder="1" applyAlignment="1" applyProtection="1">
      <alignment horizontal="right" vertical="center" shrinkToFit="1"/>
      <protection locked="0"/>
    </xf>
    <xf numFmtId="176" fontId="12" fillId="2" borderId="11" xfId="2" applyNumberFormat="1" applyFont="1" applyFill="1" applyBorder="1" applyAlignment="1">
      <alignment horizontal="center" vertical="center" wrapText="1" shrinkToFit="1"/>
    </xf>
    <xf numFmtId="0" fontId="8" fillId="2" borderId="0" xfId="2" applyFont="1" applyFill="1" applyAlignment="1">
      <alignment horizontal="center" vertical="center" wrapText="1"/>
    </xf>
    <xf numFmtId="0" fontId="10" fillId="4" borderId="7" xfId="2" applyFont="1" applyFill="1" applyBorder="1" applyAlignment="1" applyProtection="1">
      <alignment horizontal="left" vertical="center" wrapText="1"/>
      <protection locked="0"/>
    </xf>
    <xf numFmtId="0" fontId="11" fillId="0" borderId="17" xfId="1" applyFont="1" applyBorder="1" applyAlignment="1">
      <alignment horizontal="center" vertical="center" wrapText="1"/>
    </xf>
    <xf numFmtId="0" fontId="11" fillId="0" borderId="18" xfId="1" applyFont="1" applyBorder="1" applyAlignment="1">
      <alignment horizontal="center" vertical="center"/>
    </xf>
    <xf numFmtId="177" fontId="13" fillId="0" borderId="13" xfId="1" applyNumberFormat="1" applyFont="1" applyBorder="1" applyAlignment="1">
      <alignment horizontal="right" vertical="center"/>
    </xf>
    <xf numFmtId="177" fontId="13" fillId="0" borderId="14" xfId="1" applyNumberFormat="1" applyFont="1" applyBorder="1" applyAlignment="1">
      <alignment horizontal="right" vertical="center"/>
    </xf>
    <xf numFmtId="177" fontId="13" fillId="0" borderId="15" xfId="1" applyNumberFormat="1" applyFont="1" applyBorder="1" applyAlignment="1">
      <alignment horizontal="right" vertical="center"/>
    </xf>
    <xf numFmtId="177" fontId="13" fillId="0" borderId="16" xfId="1" applyNumberFormat="1" applyFont="1" applyBorder="1" applyAlignment="1">
      <alignment horizontal="right" vertical="center"/>
    </xf>
    <xf numFmtId="0" fontId="10" fillId="4" borderId="12" xfId="2" applyFont="1" applyFill="1" applyBorder="1" applyAlignment="1" applyProtection="1">
      <alignment horizontal="left" vertical="center" wrapText="1"/>
      <protection locked="0"/>
    </xf>
    <xf numFmtId="0" fontId="12" fillId="2" borderId="5" xfId="2" applyFont="1" applyFill="1" applyBorder="1" applyAlignment="1">
      <alignment horizontal="center" vertical="center" shrinkToFit="1"/>
    </xf>
    <xf numFmtId="0" fontId="12" fillId="2" borderId="4"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0" xfId="2" applyFont="1" applyFill="1" applyAlignment="1">
      <alignment horizontal="center" vertical="center" shrinkToFit="1"/>
    </xf>
    <xf numFmtId="0" fontId="12" fillId="2" borderId="9"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176" fontId="16" fillId="4" borderId="5" xfId="2" applyNumberFormat="1" applyFont="1" applyFill="1" applyBorder="1" applyAlignment="1" applyProtection="1">
      <alignment horizontal="right" vertical="center" shrinkToFit="1"/>
      <protection locked="0"/>
    </xf>
    <xf numFmtId="176" fontId="16" fillId="4" borderId="3" xfId="2" applyNumberFormat="1" applyFont="1" applyFill="1" applyBorder="1" applyAlignment="1" applyProtection="1">
      <alignment horizontal="right" vertical="center" shrinkToFit="1"/>
      <protection locked="0"/>
    </xf>
    <xf numFmtId="176" fontId="16" fillId="4" borderId="8" xfId="2" applyNumberFormat="1" applyFont="1" applyFill="1" applyBorder="1" applyAlignment="1" applyProtection="1">
      <alignment horizontal="right" vertical="center" shrinkToFit="1"/>
      <protection locked="0"/>
    </xf>
    <xf numFmtId="176" fontId="16" fillId="4" borderId="6" xfId="2" applyNumberFormat="1" applyFont="1" applyFill="1" applyBorder="1" applyAlignment="1" applyProtection="1">
      <alignment horizontal="right" vertical="center" shrinkToFit="1"/>
      <protection locked="0"/>
    </xf>
    <xf numFmtId="176" fontId="16" fillId="4" borderId="2" xfId="2" applyNumberFormat="1" applyFont="1" applyFill="1" applyBorder="1" applyAlignment="1" applyProtection="1">
      <alignment horizontal="right" vertical="center" shrinkToFit="1"/>
      <protection locked="0"/>
    </xf>
    <xf numFmtId="176" fontId="16" fillId="4" borderId="1" xfId="2" applyNumberFormat="1" applyFont="1" applyFill="1" applyBorder="1" applyAlignment="1" applyProtection="1">
      <alignment horizontal="right" vertical="center" shrinkToFit="1"/>
      <protection locked="0"/>
    </xf>
    <xf numFmtId="0" fontId="18" fillId="4" borderId="5" xfId="2" applyFont="1" applyFill="1" applyBorder="1" applyAlignment="1" applyProtection="1">
      <alignment vertical="center" wrapText="1" shrinkToFit="1"/>
      <protection locked="0"/>
    </xf>
    <xf numFmtId="176" fontId="16" fillId="4" borderId="11" xfId="2" applyNumberFormat="1" applyFont="1" applyFill="1" applyBorder="1" applyAlignment="1" applyProtection="1">
      <alignment horizontal="right" vertical="center" shrinkToFit="1"/>
      <protection locked="0"/>
    </xf>
    <xf numFmtId="0" fontId="17" fillId="4" borderId="7" xfId="2" applyFont="1" applyFill="1" applyBorder="1" applyAlignment="1" applyProtection="1">
      <alignment horizontal="left" vertical="center" wrapText="1"/>
      <protection locked="0"/>
    </xf>
    <xf numFmtId="0" fontId="17" fillId="4" borderId="12" xfId="2" applyFont="1" applyFill="1" applyBorder="1" applyAlignment="1" applyProtection="1">
      <alignment horizontal="left" vertical="center" wrapText="1"/>
      <protection locked="0"/>
    </xf>
  </cellXfs>
  <cellStyles count="3">
    <cellStyle name="標準" xfId="0" builtinId="0"/>
    <cellStyle name="標準 3" xfId="1" xr:uid="{00000000-0005-0000-0000-000001000000}"/>
    <cellStyle name="標準_別紙（２）精算額内訳"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3174</xdr:colOff>
      <xdr:row>3</xdr:row>
      <xdr:rowOff>125681</xdr:rowOff>
    </xdr:from>
    <xdr:to>
      <xdr:col>23</xdr:col>
      <xdr:colOff>464633</xdr:colOff>
      <xdr:row>9</xdr:row>
      <xdr:rowOff>229142</xdr:rowOff>
    </xdr:to>
    <xdr:sp macro="" textlink="">
      <xdr:nvSpPr>
        <xdr:cNvPr id="2" name="正方形/長方形 1">
          <a:extLst>
            <a:ext uri="{FF2B5EF4-FFF2-40B4-BE49-F238E27FC236}">
              <a16:creationId xmlns:a16="http://schemas.microsoft.com/office/drawing/2014/main" id="{EFE4CAC2-B469-E543-8275-CDEB9B604598}"/>
            </a:ext>
          </a:extLst>
        </xdr:cNvPr>
        <xdr:cNvSpPr/>
      </xdr:nvSpPr>
      <xdr:spPr>
        <a:xfrm>
          <a:off x="15185095" y="845864"/>
          <a:ext cx="3539660" cy="1810991"/>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所要額調書の作成に</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あたっては、必ず、</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別シートの「記載例」</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をご確認ください。</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26878</xdr:colOff>
      <xdr:row>9</xdr:row>
      <xdr:rowOff>69629</xdr:rowOff>
    </xdr:from>
    <xdr:to>
      <xdr:col>1</xdr:col>
      <xdr:colOff>106032</xdr:colOff>
      <xdr:row>11</xdr:row>
      <xdr:rowOff>123606</xdr:rowOff>
    </xdr:to>
    <xdr:sp macro="" textlink="">
      <xdr:nvSpPr>
        <xdr:cNvPr id="2" name="吹き出し: 四角形 1">
          <a:extLst>
            <a:ext uri="{FF2B5EF4-FFF2-40B4-BE49-F238E27FC236}">
              <a16:creationId xmlns:a16="http://schemas.microsoft.com/office/drawing/2014/main" id="{E80AD1D4-FFDD-D8B6-9FF1-FD370E353ABB}"/>
            </a:ext>
          </a:extLst>
        </xdr:cNvPr>
        <xdr:cNvSpPr/>
      </xdr:nvSpPr>
      <xdr:spPr>
        <a:xfrm>
          <a:off x="26878" y="3397905"/>
          <a:ext cx="2093637" cy="787511"/>
        </a:xfrm>
        <a:prstGeom prst="wedgeRectCallout">
          <a:avLst>
            <a:gd name="adj1" fmla="val 54599"/>
            <a:gd name="adj2" fmla="val 69097"/>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介護テクノロジーの種別をプルダウンメニューから選択する。</a:t>
          </a:r>
        </a:p>
      </xdr:txBody>
    </xdr:sp>
    <xdr:clientData/>
  </xdr:twoCellAnchor>
  <xdr:twoCellAnchor>
    <xdr:from>
      <xdr:col>12</xdr:col>
      <xdr:colOff>121870</xdr:colOff>
      <xdr:row>23</xdr:row>
      <xdr:rowOff>43793</xdr:rowOff>
    </xdr:from>
    <xdr:to>
      <xdr:col>17</xdr:col>
      <xdr:colOff>8164</xdr:colOff>
      <xdr:row>38</xdr:row>
      <xdr:rowOff>87538</xdr:rowOff>
    </xdr:to>
    <xdr:sp macro="" textlink="">
      <xdr:nvSpPr>
        <xdr:cNvPr id="3" name="正方形/長方形 2">
          <a:extLst>
            <a:ext uri="{FF2B5EF4-FFF2-40B4-BE49-F238E27FC236}">
              <a16:creationId xmlns:a16="http://schemas.microsoft.com/office/drawing/2014/main" id="{968BCED0-88B9-D830-B0BB-4C5FD8E321AC}"/>
            </a:ext>
          </a:extLst>
        </xdr:cNvPr>
        <xdr:cNvSpPr/>
      </xdr:nvSpPr>
      <xdr:spPr>
        <a:xfrm>
          <a:off x="11606611" y="6995948"/>
          <a:ext cx="5360432" cy="3766159"/>
        </a:xfrm>
        <a:prstGeom prst="rect">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＜★申請例＞</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職員数</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25</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名、利用定員数</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50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人の事業所が、以下の機器の導入、業務改善支援を行う場合</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（１）介護テクノロジー等の導入支援事業</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・介護ソフト（職員数に応じて必要なライセンス数が変動するもの）</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総額：</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2,500,000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円（うち対象経費：</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2,500,000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・介護ソフトに付帯して必要となるタブレット端末</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台数：</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5</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台　総額：</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500,000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（うち対象経費：</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500,000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・見守りセンサー</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台数：</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22</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台　総額：</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7,700,000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円（うち対象経費：</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6,600,000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・移乗用リフト</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台数：</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3</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台　総額：</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2,400,000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円（うち対象経費：</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2,250,000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p>
        <a:p>
          <a:pPr algn="l"/>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（３）導入支援と一体的に行う業務改善支援事業</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・コンサルティング会社による業務改善支援一式</a:t>
          </a:r>
          <a:endParaRPr kumimoji="1" lang="en-US" altLang="ja-JP" sz="1200" b="1" baseline="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baseline="0">
              <a:solidFill>
                <a:schemeClr val="bg1"/>
              </a:solidFill>
              <a:latin typeface="ＭＳ ゴシック" panose="020B0609070205080204" pitchFamily="49" charset="-128"/>
              <a:ea typeface="ＭＳ ゴシック" panose="020B0609070205080204" pitchFamily="49" charset="-128"/>
            </a:rPr>
            <a:t>　　</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総額：</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500,000</a:t>
          </a:r>
          <a:r>
            <a:rPr kumimoji="1" lang="ja-JP" altLang="en-US" sz="1200" b="1" baseline="0">
              <a:solidFill>
                <a:schemeClr val="bg1"/>
              </a:solidFill>
              <a:latin typeface="ＭＳ ゴシック" panose="020B0609070205080204" pitchFamily="49" charset="-128"/>
              <a:ea typeface="ＭＳ ゴシック" panose="020B0609070205080204" pitchFamily="49" charset="-128"/>
            </a:rPr>
            <a:t>円</a:t>
          </a:r>
          <a:r>
            <a:rPr kumimoji="1" lang="en-US" altLang="ja-JP" sz="1200" b="1" baseline="0">
              <a:solidFill>
                <a:schemeClr val="bg1"/>
              </a:solidFill>
              <a:latin typeface="ＭＳ ゴシック" panose="020B0609070205080204" pitchFamily="49" charset="-128"/>
              <a:ea typeface="ＭＳ ゴシック" panose="020B0609070205080204" pitchFamily="49" charset="-128"/>
            </a:rPr>
            <a:t>】</a:t>
          </a:r>
        </a:p>
      </xdr:txBody>
    </xdr:sp>
    <xdr:clientData/>
  </xdr:twoCellAnchor>
  <xdr:twoCellAnchor>
    <xdr:from>
      <xdr:col>0</xdr:col>
      <xdr:colOff>22151</xdr:colOff>
      <xdr:row>12</xdr:row>
      <xdr:rowOff>87587</xdr:rowOff>
    </xdr:from>
    <xdr:to>
      <xdr:col>1</xdr:col>
      <xdr:colOff>85430</xdr:colOff>
      <xdr:row>25</xdr:row>
      <xdr:rowOff>121831</xdr:rowOff>
    </xdr:to>
    <xdr:sp macro="" textlink="">
      <xdr:nvSpPr>
        <xdr:cNvPr id="4" name="吹き出し: 四角形 3">
          <a:extLst>
            <a:ext uri="{FF2B5EF4-FFF2-40B4-BE49-F238E27FC236}">
              <a16:creationId xmlns:a16="http://schemas.microsoft.com/office/drawing/2014/main" id="{9C24E367-8B56-47E1-B7A7-9966B1B34969}"/>
            </a:ext>
          </a:extLst>
        </xdr:cNvPr>
        <xdr:cNvSpPr/>
      </xdr:nvSpPr>
      <xdr:spPr>
        <a:xfrm>
          <a:off x="22151" y="4390259"/>
          <a:ext cx="2077762" cy="2826055"/>
        </a:xfrm>
        <a:prstGeom prst="wedgeRectCallout">
          <a:avLst>
            <a:gd name="adj1" fmla="val 153944"/>
            <a:gd name="adj2" fmla="val 30593"/>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合計台数が補助限度台数以内である必要がある。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・補助限度台数</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＝定員数の２分の１</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a:t>
          </a:r>
          <a:r>
            <a:rPr kumimoji="1" lang="en-US" altLang="ja-JP" sz="1200" b="1">
              <a:solidFill>
                <a:schemeClr val="bg1"/>
              </a:solidFill>
              <a:latin typeface="ＭＳ ゴシック" panose="020B0609070205080204" pitchFamily="49" charset="-128"/>
              <a:ea typeface="ＭＳ ゴシック" panose="020B0609070205080204" pitchFamily="49" charset="-128"/>
            </a:rPr>
            <a:t>50</a:t>
          </a:r>
          <a:r>
            <a:rPr kumimoji="1" lang="ja-JP" altLang="en-US" sz="1200" b="1">
              <a:solidFill>
                <a:schemeClr val="bg1"/>
              </a:solidFill>
              <a:latin typeface="ＭＳ ゴシック" panose="020B0609070205080204" pitchFamily="49" charset="-128"/>
              <a:ea typeface="ＭＳ ゴシック" panose="020B0609070205080204" pitchFamily="49" charset="-128"/>
            </a:rPr>
            <a:t>人</a:t>
          </a:r>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２＝</a:t>
          </a:r>
          <a:r>
            <a:rPr kumimoji="1" lang="en-US" altLang="ja-JP" sz="1200" b="1">
              <a:solidFill>
                <a:schemeClr val="bg1"/>
              </a:solidFill>
              <a:latin typeface="ＭＳ ゴシック" panose="020B0609070205080204" pitchFamily="49" charset="-128"/>
              <a:ea typeface="ＭＳ ゴシック" panose="020B0609070205080204" pitchFamily="49" charset="-128"/>
            </a:rPr>
            <a:t>25</a:t>
          </a:r>
          <a:r>
            <a:rPr kumimoji="1" lang="ja-JP" altLang="en-US" sz="1200" b="1">
              <a:solidFill>
                <a:schemeClr val="bg1"/>
              </a:solidFill>
              <a:latin typeface="ＭＳ ゴシック" panose="020B0609070205080204" pitchFamily="49" charset="-128"/>
              <a:ea typeface="ＭＳ ゴシック" panose="020B0609070205080204" pitchFamily="49" charset="-128"/>
            </a:rPr>
            <a:t>台</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・ソフトウェアは台数の積算には含めないため、</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導入台数＝</a:t>
          </a:r>
          <a:r>
            <a:rPr kumimoji="1" lang="en-US" altLang="ja-JP" sz="1200" b="1">
              <a:solidFill>
                <a:schemeClr val="bg1"/>
              </a:solidFill>
              <a:latin typeface="ＭＳ ゴシック" panose="020B0609070205080204" pitchFamily="49" charset="-128"/>
              <a:ea typeface="ＭＳ ゴシック" panose="020B0609070205080204" pitchFamily="49" charset="-128"/>
            </a:rPr>
            <a:t>26</a:t>
          </a:r>
          <a:r>
            <a:rPr kumimoji="1" lang="ja-JP" altLang="en-US" sz="1200" b="1">
              <a:solidFill>
                <a:schemeClr val="bg1"/>
              </a:solidFill>
              <a:latin typeface="ＭＳ ゴシック" panose="020B0609070205080204" pitchFamily="49" charset="-128"/>
              <a:ea typeface="ＭＳ ゴシック" panose="020B0609070205080204" pitchFamily="49" charset="-128"/>
            </a:rPr>
            <a:t>台－</a:t>
          </a:r>
          <a:r>
            <a:rPr kumimoji="1" lang="en-US" altLang="ja-JP" sz="1200" b="1">
              <a:solidFill>
                <a:schemeClr val="bg1"/>
              </a:solidFill>
              <a:latin typeface="ＭＳ ゴシック" panose="020B0609070205080204" pitchFamily="49" charset="-128"/>
              <a:ea typeface="ＭＳ ゴシック" panose="020B0609070205080204" pitchFamily="49" charset="-128"/>
            </a:rPr>
            <a:t>1</a:t>
          </a:r>
          <a:r>
            <a:rPr kumimoji="1" lang="ja-JP" altLang="en-US" sz="1200" b="1">
              <a:solidFill>
                <a:schemeClr val="bg1"/>
              </a:solidFill>
              <a:latin typeface="ＭＳ ゴシック" panose="020B0609070205080204" pitchFamily="49" charset="-128"/>
              <a:ea typeface="ＭＳ ゴシック" panose="020B0609070205080204" pitchFamily="49" charset="-128"/>
            </a:rPr>
            <a:t>＝</a:t>
          </a:r>
          <a:r>
            <a:rPr kumimoji="1" lang="en-US" altLang="ja-JP" sz="1200" b="1">
              <a:solidFill>
                <a:schemeClr val="bg1"/>
              </a:solidFill>
              <a:latin typeface="ＭＳ ゴシック" panose="020B0609070205080204" pitchFamily="49" charset="-128"/>
              <a:ea typeface="ＭＳ ゴシック" panose="020B0609070205080204" pitchFamily="49" charset="-128"/>
            </a:rPr>
            <a:t>25</a:t>
          </a:r>
          <a:r>
            <a:rPr kumimoji="1" lang="ja-JP" altLang="en-US" sz="1200" b="1">
              <a:solidFill>
                <a:schemeClr val="bg1"/>
              </a:solidFill>
              <a:latin typeface="ＭＳ ゴシック" panose="020B0609070205080204" pitchFamily="49" charset="-128"/>
              <a:ea typeface="ＭＳ ゴシック" panose="020B0609070205080204" pitchFamily="49" charset="-128"/>
            </a:rPr>
            <a:t>台</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⇒合計台数は補助限度台数以内となっているため</a:t>
          </a:r>
          <a:r>
            <a:rPr kumimoji="1" lang="en-US" altLang="ja-JP" sz="1200" b="1">
              <a:solidFill>
                <a:schemeClr val="bg1"/>
              </a:solidFill>
              <a:latin typeface="ＭＳ ゴシック" panose="020B0609070205080204" pitchFamily="49" charset="-128"/>
              <a:ea typeface="ＭＳ ゴシック" panose="020B0609070205080204" pitchFamily="49" charset="-128"/>
            </a:rPr>
            <a:t>OK</a:t>
          </a:r>
        </a:p>
        <a:p>
          <a:pPr algn="l"/>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430915</xdr:colOff>
      <xdr:row>4</xdr:row>
      <xdr:rowOff>21896</xdr:rowOff>
    </xdr:from>
    <xdr:to>
      <xdr:col>2</xdr:col>
      <xdr:colOff>369187</xdr:colOff>
      <xdr:row>8</xdr:row>
      <xdr:rowOff>74355</xdr:rowOff>
    </xdr:to>
    <xdr:sp macro="" textlink="">
      <xdr:nvSpPr>
        <xdr:cNvPr id="5" name="吹き出し: 四角形 4">
          <a:extLst>
            <a:ext uri="{FF2B5EF4-FFF2-40B4-BE49-F238E27FC236}">
              <a16:creationId xmlns:a16="http://schemas.microsoft.com/office/drawing/2014/main" id="{AA810849-9ED8-4109-9B56-B9C98CC2D499}"/>
            </a:ext>
          </a:extLst>
        </xdr:cNvPr>
        <xdr:cNvSpPr/>
      </xdr:nvSpPr>
      <xdr:spPr>
        <a:xfrm>
          <a:off x="430915" y="2145862"/>
          <a:ext cx="2073186" cy="1015907"/>
        </a:xfrm>
        <a:prstGeom prst="wedgeRectCallout">
          <a:avLst>
            <a:gd name="adj1" fmla="val 150537"/>
            <a:gd name="adj2" fmla="val 179402"/>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介護ソフト等のソフトウェアの場合は「１」と入力</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台数を入力しないと計算結果が算出されない。</a:t>
          </a:r>
        </a:p>
      </xdr:txBody>
    </xdr:sp>
    <xdr:clientData/>
  </xdr:twoCellAnchor>
  <xdr:twoCellAnchor>
    <xdr:from>
      <xdr:col>6</xdr:col>
      <xdr:colOff>749841</xdr:colOff>
      <xdr:row>0</xdr:row>
      <xdr:rowOff>142328</xdr:rowOff>
    </xdr:from>
    <xdr:to>
      <xdr:col>9</xdr:col>
      <xdr:colOff>145598</xdr:colOff>
      <xdr:row>7</xdr:row>
      <xdr:rowOff>221795</xdr:rowOff>
    </xdr:to>
    <xdr:sp macro="" textlink="">
      <xdr:nvSpPr>
        <xdr:cNvPr id="6" name="吹き出し: 四角形 5">
          <a:extLst>
            <a:ext uri="{FF2B5EF4-FFF2-40B4-BE49-F238E27FC236}">
              <a16:creationId xmlns:a16="http://schemas.microsoft.com/office/drawing/2014/main" id="{0A43E9C3-AD40-4DE9-B672-6285CFF7961A}"/>
            </a:ext>
          </a:extLst>
        </xdr:cNvPr>
        <xdr:cNvSpPr/>
      </xdr:nvSpPr>
      <xdr:spPr>
        <a:xfrm>
          <a:off x="5665617" y="142328"/>
          <a:ext cx="2680240" cy="2926019"/>
        </a:xfrm>
        <a:prstGeom prst="wedgeRectCallout">
          <a:avLst>
            <a:gd name="adj1" fmla="val 378"/>
            <a:gd name="adj2" fmla="val 85549"/>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付帯して必要となる経費の費用総額（見積書の税抜価格）を入力する。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付帯して必要となる経費は、基本的に、交付要領別表に例示している、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　・</a:t>
          </a:r>
          <a:r>
            <a:rPr kumimoji="1" lang="en-US" altLang="ja-JP" sz="1200" b="1">
              <a:solidFill>
                <a:schemeClr val="bg1"/>
              </a:solidFill>
              <a:latin typeface="ＭＳ ゴシック" panose="020B0609070205080204" pitchFamily="49" charset="-128"/>
              <a:ea typeface="ＭＳ ゴシック" panose="020B0609070205080204" pitchFamily="49" charset="-128"/>
            </a:rPr>
            <a:t>Wi-Fi</a:t>
          </a:r>
          <a:r>
            <a:rPr kumimoji="1" lang="ja-JP" altLang="en-US" sz="1200" b="1">
              <a:solidFill>
                <a:schemeClr val="bg1"/>
              </a:solidFill>
              <a:latin typeface="ＭＳ ゴシック" panose="020B0609070205080204" pitchFamily="49" charset="-128"/>
              <a:ea typeface="ＭＳ ゴシック" panose="020B0609070205080204" pitchFamily="49" charset="-128"/>
            </a:rPr>
            <a:t>環境整備</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　・</a:t>
          </a:r>
          <a:r>
            <a:rPr kumimoji="1" lang="en-US" altLang="ja-JP" sz="1200" b="1">
              <a:solidFill>
                <a:schemeClr val="bg1"/>
              </a:solidFill>
              <a:latin typeface="ＭＳ ゴシック" panose="020B0609070205080204" pitchFamily="49" charset="-128"/>
              <a:ea typeface="ＭＳ ゴシック" panose="020B0609070205080204" pitchFamily="49" charset="-128"/>
            </a:rPr>
            <a:t>PC</a:t>
          </a:r>
          <a:r>
            <a:rPr kumimoji="1" lang="ja-JP" altLang="en-US" sz="1200" b="1">
              <a:solidFill>
                <a:schemeClr val="bg1"/>
              </a:solidFill>
              <a:latin typeface="ＭＳ ゴシック" panose="020B0609070205080204" pitchFamily="49" charset="-128"/>
              <a:ea typeface="ＭＳ ゴシック" panose="020B0609070205080204" pitchFamily="49" charset="-128"/>
            </a:rPr>
            <a:t>、タブレット端末等</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及び、</a:t>
          </a:r>
          <a:r>
            <a:rPr kumimoji="1" lang="en-US" altLang="ja-JP" sz="1200" b="1">
              <a:solidFill>
                <a:schemeClr val="bg1"/>
              </a:solidFill>
              <a:latin typeface="ＭＳ ゴシック" panose="020B0609070205080204" pitchFamily="49" charset="-128"/>
              <a:ea typeface="ＭＳ ゴシック" panose="020B0609070205080204" pitchFamily="49" charset="-128"/>
            </a:rPr>
            <a:t>Q&amp;A</a:t>
          </a:r>
          <a:r>
            <a:rPr kumimoji="1" lang="ja-JP" altLang="en-US" sz="1200" b="1">
              <a:solidFill>
                <a:schemeClr val="bg1"/>
              </a:solidFill>
              <a:latin typeface="ＭＳ ゴシック" panose="020B0609070205080204" pitchFamily="49" charset="-128"/>
              <a:ea typeface="ＭＳ ゴシック" panose="020B0609070205080204" pitchFamily="49" charset="-128"/>
            </a:rPr>
            <a:t>集で示している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　・ソフト等の保守経費　</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を想定している。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u="sng" baseline="0">
              <a:solidFill>
                <a:schemeClr val="bg1"/>
              </a:solidFill>
              <a:latin typeface="ＭＳ ゴシック" panose="020B0609070205080204" pitchFamily="49" charset="-128"/>
              <a:ea typeface="ＭＳ ゴシック" panose="020B0609070205080204" pitchFamily="49" charset="-128"/>
            </a:rPr>
            <a:t>それ以外の諸経費（設置費、送料、初期設定費等）は、主となる機器の総額に含めること。</a:t>
          </a:r>
        </a:p>
      </xdr:txBody>
    </xdr:sp>
    <xdr:clientData/>
  </xdr:twoCellAnchor>
  <xdr:twoCellAnchor>
    <xdr:from>
      <xdr:col>4</xdr:col>
      <xdr:colOff>1513</xdr:colOff>
      <xdr:row>0</xdr:row>
      <xdr:rowOff>960273</xdr:rowOff>
    </xdr:from>
    <xdr:to>
      <xdr:col>6</xdr:col>
      <xdr:colOff>581651</xdr:colOff>
      <xdr:row>2</xdr:row>
      <xdr:rowOff>257806</xdr:rowOff>
    </xdr:to>
    <xdr:sp macro="" textlink="">
      <xdr:nvSpPr>
        <xdr:cNvPr id="7" name="吹き出し: 四角形 6">
          <a:extLst>
            <a:ext uri="{FF2B5EF4-FFF2-40B4-BE49-F238E27FC236}">
              <a16:creationId xmlns:a16="http://schemas.microsoft.com/office/drawing/2014/main" id="{BBC0EBBE-D0B2-4618-BD1E-673AD21492B1}"/>
            </a:ext>
          </a:extLst>
        </xdr:cNvPr>
        <xdr:cNvSpPr/>
      </xdr:nvSpPr>
      <xdr:spPr>
        <a:xfrm>
          <a:off x="3526858" y="960273"/>
          <a:ext cx="1970569" cy="863136"/>
        </a:xfrm>
        <a:prstGeom prst="wedgeRectCallout">
          <a:avLst>
            <a:gd name="adj1" fmla="val 37086"/>
            <a:gd name="adj2" fmla="val 322036"/>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導入する機器の費用総額（見積書の税抜価格）を入力する。</a:t>
          </a:r>
        </a:p>
      </xdr:txBody>
    </xdr:sp>
    <xdr:clientData/>
  </xdr:twoCellAnchor>
  <xdr:twoCellAnchor>
    <xdr:from>
      <xdr:col>0</xdr:col>
      <xdr:colOff>278733</xdr:colOff>
      <xdr:row>0</xdr:row>
      <xdr:rowOff>714863</xdr:rowOff>
    </xdr:from>
    <xdr:to>
      <xdr:col>2</xdr:col>
      <xdr:colOff>484899</xdr:colOff>
      <xdr:row>0</xdr:row>
      <xdr:rowOff>1270001</xdr:rowOff>
    </xdr:to>
    <xdr:sp macro="" textlink="">
      <xdr:nvSpPr>
        <xdr:cNvPr id="8" name="吹き出し: 四角形 7">
          <a:extLst>
            <a:ext uri="{FF2B5EF4-FFF2-40B4-BE49-F238E27FC236}">
              <a16:creationId xmlns:a16="http://schemas.microsoft.com/office/drawing/2014/main" id="{CCB52F2B-72A6-4A4F-BBB1-F5BEF94F2541}"/>
            </a:ext>
          </a:extLst>
        </xdr:cNvPr>
        <xdr:cNvSpPr/>
      </xdr:nvSpPr>
      <xdr:spPr>
        <a:xfrm>
          <a:off x="278733" y="714863"/>
          <a:ext cx="2341080" cy="555138"/>
        </a:xfrm>
        <a:prstGeom prst="wedgeRectCallout">
          <a:avLst>
            <a:gd name="adj1" fmla="val 40961"/>
            <a:gd name="adj2" fmla="val 48665"/>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黄色のセル以外は、計算式が入っているため、入力しない。</a:t>
          </a:r>
        </a:p>
      </xdr:txBody>
    </xdr:sp>
    <xdr:clientData/>
  </xdr:twoCellAnchor>
  <xdr:twoCellAnchor>
    <xdr:from>
      <xdr:col>9</xdr:col>
      <xdr:colOff>240862</xdr:colOff>
      <xdr:row>0</xdr:row>
      <xdr:rowOff>525518</xdr:rowOff>
    </xdr:from>
    <xdr:to>
      <xdr:col>11</xdr:col>
      <xdr:colOff>392011</xdr:colOff>
      <xdr:row>2</xdr:row>
      <xdr:rowOff>40533</xdr:rowOff>
    </xdr:to>
    <xdr:sp macro="" textlink="">
      <xdr:nvSpPr>
        <xdr:cNvPr id="9" name="吹き出し: 四角形 8">
          <a:extLst>
            <a:ext uri="{FF2B5EF4-FFF2-40B4-BE49-F238E27FC236}">
              <a16:creationId xmlns:a16="http://schemas.microsoft.com/office/drawing/2014/main" id="{72F842A3-2678-4997-8D09-3F2996E15D14}"/>
            </a:ext>
          </a:extLst>
        </xdr:cNvPr>
        <xdr:cNvSpPr/>
      </xdr:nvSpPr>
      <xdr:spPr>
        <a:xfrm>
          <a:off x="8441121" y="525518"/>
          <a:ext cx="2340804" cy="1080618"/>
        </a:xfrm>
        <a:prstGeom prst="wedgeRectCallout">
          <a:avLst>
            <a:gd name="adj1" fmla="val -27275"/>
            <a:gd name="adj2" fmla="val 289729"/>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総事業費（</a:t>
          </a:r>
          <a:r>
            <a:rPr kumimoji="1" lang="en-US" altLang="ja-JP" sz="1200" b="1">
              <a:solidFill>
                <a:schemeClr val="bg1"/>
              </a:solidFill>
              <a:latin typeface="ＭＳ ゴシック" panose="020B0609070205080204" pitchFamily="49" charset="-128"/>
              <a:ea typeface="ＭＳ ゴシック" panose="020B0609070205080204" pitchFamily="49" charset="-128"/>
            </a:rPr>
            <a:t>C</a:t>
          </a:r>
          <a:r>
            <a:rPr kumimoji="1" lang="ja-JP" altLang="en-US" sz="1200" b="1">
              <a:solidFill>
                <a:schemeClr val="bg1"/>
              </a:solidFill>
              <a:latin typeface="ＭＳ ゴシック" panose="020B0609070205080204" pitchFamily="49" charset="-128"/>
              <a:ea typeface="ＭＳ ゴシック" panose="020B0609070205080204" pitchFamily="49" charset="-128"/>
            </a:rPr>
            <a:t>）から、対象外経費を除いた金額を入力する。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対象外経費については</a:t>
          </a:r>
          <a:r>
            <a:rPr kumimoji="1" lang="en-US" altLang="ja-JP" sz="1200" b="1">
              <a:solidFill>
                <a:schemeClr val="bg1"/>
              </a:solidFill>
              <a:latin typeface="ＭＳ ゴシック" panose="020B0609070205080204" pitchFamily="49" charset="-128"/>
              <a:ea typeface="ＭＳ ゴシック" panose="020B0609070205080204" pitchFamily="49" charset="-128"/>
            </a:rPr>
            <a:t>Q</a:t>
          </a:r>
          <a:r>
            <a:rPr kumimoji="1" lang="ja-JP" altLang="en-US" sz="1200" b="1">
              <a:solidFill>
                <a:schemeClr val="bg1"/>
              </a:solidFill>
              <a:latin typeface="ＭＳ ゴシック" panose="020B0609070205080204" pitchFamily="49" charset="-128"/>
              <a:ea typeface="ＭＳ ゴシック" panose="020B0609070205080204" pitchFamily="49" charset="-128"/>
            </a:rPr>
            <a:t>＆</a:t>
          </a:r>
          <a:r>
            <a:rPr kumimoji="1" lang="en-US" altLang="ja-JP" sz="1200" b="1">
              <a:solidFill>
                <a:schemeClr val="bg1"/>
              </a:solidFill>
              <a:latin typeface="ＭＳ ゴシック" panose="020B0609070205080204" pitchFamily="49" charset="-128"/>
              <a:ea typeface="ＭＳ ゴシック" panose="020B0609070205080204" pitchFamily="49" charset="-128"/>
            </a:rPr>
            <a:t>A</a:t>
          </a:r>
          <a:r>
            <a:rPr kumimoji="1" lang="ja-JP" altLang="en-US" sz="1200" b="1">
              <a:solidFill>
                <a:schemeClr val="bg1"/>
              </a:solidFill>
              <a:latin typeface="ＭＳ ゴシック" panose="020B0609070205080204" pitchFamily="49" charset="-128"/>
              <a:ea typeface="ＭＳ ゴシック" panose="020B0609070205080204" pitchFamily="49" charset="-128"/>
            </a:rPr>
            <a:t>集を参照のこと。</a:t>
          </a:r>
        </a:p>
      </xdr:txBody>
    </xdr:sp>
    <xdr:clientData/>
  </xdr:twoCellAnchor>
  <xdr:twoCellAnchor>
    <xdr:from>
      <xdr:col>11</xdr:col>
      <xdr:colOff>466117</xdr:colOff>
      <xdr:row>0</xdr:row>
      <xdr:rowOff>29670</xdr:rowOff>
    </xdr:from>
    <xdr:to>
      <xdr:col>14</xdr:col>
      <xdr:colOff>158953</xdr:colOff>
      <xdr:row>7</xdr:row>
      <xdr:rowOff>104505</xdr:rowOff>
    </xdr:to>
    <xdr:sp macro="" textlink="">
      <xdr:nvSpPr>
        <xdr:cNvPr id="10" name="吹き出し: 四角形 9">
          <a:extLst>
            <a:ext uri="{FF2B5EF4-FFF2-40B4-BE49-F238E27FC236}">
              <a16:creationId xmlns:a16="http://schemas.microsoft.com/office/drawing/2014/main" id="{9CCFC210-821B-4F37-B747-A6264853E577}"/>
            </a:ext>
          </a:extLst>
        </xdr:cNvPr>
        <xdr:cNvSpPr/>
      </xdr:nvSpPr>
      <xdr:spPr>
        <a:xfrm>
          <a:off x="10856031" y="29670"/>
          <a:ext cx="2977319" cy="2921387"/>
        </a:xfrm>
        <a:prstGeom prst="wedgeRectCallout">
          <a:avLst>
            <a:gd name="adj1" fmla="val 50347"/>
            <a:gd name="adj2" fmla="val 93719"/>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要領別表を参考に、補助基準額をプルダウンから選択する。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職員数に応じてライセンス数が変動する介護ソフトの基準額は、職員数によるため、</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職員数</a:t>
          </a:r>
          <a:r>
            <a:rPr kumimoji="1" lang="en-US" altLang="ja-JP" sz="1200" b="1">
              <a:solidFill>
                <a:schemeClr val="bg1"/>
              </a:solidFill>
              <a:latin typeface="ＭＳ ゴシック" panose="020B0609070205080204" pitchFamily="49" charset="-128"/>
              <a:ea typeface="ＭＳ ゴシック" panose="020B0609070205080204" pitchFamily="49" charset="-128"/>
            </a:rPr>
            <a:t>25</a:t>
          </a:r>
          <a:r>
            <a:rPr kumimoji="1" lang="ja-JP" altLang="en-US" sz="1200" b="1">
              <a:solidFill>
                <a:schemeClr val="bg1"/>
              </a:solidFill>
              <a:latin typeface="ＭＳ ゴシック" panose="020B0609070205080204" pitchFamily="49" charset="-128"/>
              <a:ea typeface="ＭＳ ゴシック" panose="020B0609070205080204" pitchFamily="49" charset="-128"/>
            </a:rPr>
            <a:t>人の場合は、</a:t>
          </a:r>
          <a:r>
            <a:rPr kumimoji="1" lang="en-US" altLang="ja-JP" sz="1200" b="1">
              <a:solidFill>
                <a:schemeClr val="bg1"/>
              </a:solidFill>
              <a:latin typeface="ＭＳ ゴシック" panose="020B0609070205080204" pitchFamily="49" charset="-128"/>
              <a:ea typeface="ＭＳ ゴシック" panose="020B0609070205080204" pitchFamily="49" charset="-128"/>
            </a:rPr>
            <a:t>21</a:t>
          </a:r>
          <a:r>
            <a:rPr kumimoji="1" lang="ja-JP" altLang="en-US" sz="1200" b="1">
              <a:solidFill>
                <a:schemeClr val="bg1"/>
              </a:solidFill>
              <a:latin typeface="ＭＳ ゴシック" panose="020B0609070205080204" pitchFamily="49" charset="-128"/>
              <a:ea typeface="ＭＳ ゴシック" panose="020B0609070205080204" pitchFamily="49" charset="-128"/>
            </a:rPr>
            <a:t>人～</a:t>
          </a:r>
          <a:r>
            <a:rPr kumimoji="1" lang="en-US" altLang="ja-JP" sz="1200" b="1">
              <a:solidFill>
                <a:schemeClr val="bg1"/>
              </a:solidFill>
              <a:latin typeface="ＭＳ ゴシック" panose="020B0609070205080204" pitchFamily="49" charset="-128"/>
              <a:ea typeface="ＭＳ ゴシック" panose="020B0609070205080204" pitchFamily="49" charset="-128"/>
            </a:rPr>
            <a:t>30</a:t>
          </a:r>
          <a:r>
            <a:rPr kumimoji="1" lang="ja-JP" altLang="en-US" sz="1200" b="1">
              <a:solidFill>
                <a:schemeClr val="bg1"/>
              </a:solidFill>
              <a:latin typeface="ＭＳ ゴシック" panose="020B0609070205080204" pitchFamily="49" charset="-128"/>
              <a:ea typeface="ＭＳ ゴシック" panose="020B0609070205080204" pitchFamily="49" charset="-128"/>
            </a:rPr>
            <a:t>人の区分にあたり、基準額は</a:t>
          </a:r>
          <a:r>
            <a:rPr kumimoji="1" lang="en-US" altLang="ja-JP" sz="1200" b="1">
              <a:solidFill>
                <a:schemeClr val="bg1"/>
              </a:solidFill>
              <a:latin typeface="ＭＳ ゴシック" panose="020B0609070205080204" pitchFamily="49" charset="-128"/>
              <a:ea typeface="ＭＳ ゴシック" panose="020B0609070205080204" pitchFamily="49" charset="-128"/>
            </a:rPr>
            <a:t>200</a:t>
          </a:r>
          <a:r>
            <a:rPr kumimoji="1" lang="ja-JP" altLang="en-US" sz="1200" b="1">
              <a:solidFill>
                <a:schemeClr val="bg1"/>
              </a:solidFill>
              <a:latin typeface="ＭＳ ゴシック" panose="020B0609070205080204" pitchFamily="49" charset="-128"/>
              <a:ea typeface="ＭＳ ゴシック" panose="020B0609070205080204" pitchFamily="49" charset="-128"/>
            </a:rPr>
            <a:t>万円となる。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bg1"/>
              </a:solidFill>
              <a:latin typeface="ＭＳ ゴシック" panose="020B0609070205080204" pitchFamily="49" charset="-128"/>
              <a:ea typeface="ＭＳ ゴシック" panose="020B0609070205080204" pitchFamily="49" charset="-128"/>
            </a:rPr>
            <a:t>※</a:t>
          </a:r>
          <a:r>
            <a:rPr kumimoji="1" lang="ja-JP" altLang="en-US" sz="1200" b="1">
              <a:solidFill>
                <a:schemeClr val="bg1"/>
              </a:solidFill>
              <a:latin typeface="ＭＳ ゴシック" panose="020B0609070205080204" pitchFamily="49" charset="-128"/>
              <a:ea typeface="ＭＳ ゴシック" panose="020B0609070205080204" pitchFamily="49" charset="-128"/>
            </a:rPr>
            <a:t>プルダウンメニューの下４つは、居宅サービスまたは居宅介護支援が、介護ソフトに５万円を加算する場合の基準額。（詳しくは交付要領参照）</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685549</xdr:colOff>
      <xdr:row>0</xdr:row>
      <xdr:rowOff>1323522</xdr:rowOff>
    </xdr:from>
    <xdr:to>
      <xdr:col>16</xdr:col>
      <xdr:colOff>709309</xdr:colOff>
      <xdr:row>2</xdr:row>
      <xdr:rowOff>275318</xdr:rowOff>
    </xdr:to>
    <xdr:sp macro="" textlink="">
      <xdr:nvSpPr>
        <xdr:cNvPr id="11" name="吹き出し: 四角形 10">
          <a:extLst>
            <a:ext uri="{FF2B5EF4-FFF2-40B4-BE49-F238E27FC236}">
              <a16:creationId xmlns:a16="http://schemas.microsoft.com/office/drawing/2014/main" id="{9C496A41-A4F6-42C5-A50E-9E91C6A72150}"/>
            </a:ext>
          </a:extLst>
        </xdr:cNvPr>
        <xdr:cNvSpPr/>
      </xdr:nvSpPr>
      <xdr:spPr>
        <a:xfrm>
          <a:off x="14354937" y="1323522"/>
          <a:ext cx="2212484" cy="512275"/>
        </a:xfrm>
        <a:prstGeom prst="wedgeRectCallout">
          <a:avLst>
            <a:gd name="adj1" fmla="val -5683"/>
            <a:gd name="adj2" fmla="val 130522"/>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この金額が、事業所における補助所要額となる。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26</xdr:row>
      <xdr:rowOff>46664</xdr:rowOff>
    </xdr:from>
    <xdr:to>
      <xdr:col>1</xdr:col>
      <xdr:colOff>66454</xdr:colOff>
      <xdr:row>30</xdr:row>
      <xdr:rowOff>283482</xdr:rowOff>
    </xdr:to>
    <xdr:sp macro="" textlink="">
      <xdr:nvSpPr>
        <xdr:cNvPr id="12" name="吹き出し: 四角形 11">
          <a:extLst>
            <a:ext uri="{FF2B5EF4-FFF2-40B4-BE49-F238E27FC236}">
              <a16:creationId xmlns:a16="http://schemas.microsoft.com/office/drawing/2014/main" id="{199ECE9E-9EFE-4FE6-954C-D4086BB80600}"/>
            </a:ext>
          </a:extLst>
        </xdr:cNvPr>
        <xdr:cNvSpPr/>
      </xdr:nvSpPr>
      <xdr:spPr>
        <a:xfrm>
          <a:off x="0" y="7371843"/>
          <a:ext cx="2073508" cy="1370746"/>
        </a:xfrm>
        <a:prstGeom prst="wedgeRectCallout">
          <a:avLst>
            <a:gd name="adj1" fmla="val 87233"/>
            <a:gd name="adj2" fmla="val 26462"/>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パッケージ型導入支援事業の場合は、基準額が一律</a:t>
          </a:r>
          <a:r>
            <a:rPr kumimoji="1" lang="en-US" altLang="ja-JP" sz="1200" b="1">
              <a:solidFill>
                <a:schemeClr val="bg1"/>
              </a:solidFill>
              <a:latin typeface="ＭＳ ゴシック" panose="020B0609070205080204" pitchFamily="49" charset="-128"/>
              <a:ea typeface="ＭＳ ゴシック" panose="020B0609070205080204" pitchFamily="49" charset="-128"/>
            </a:rPr>
            <a:t>1,000</a:t>
          </a:r>
          <a:r>
            <a:rPr kumimoji="1" lang="ja-JP" altLang="en-US" sz="1200" b="1">
              <a:solidFill>
                <a:schemeClr val="bg1"/>
              </a:solidFill>
              <a:latin typeface="ＭＳ ゴシック" panose="020B0609070205080204" pitchFamily="49" charset="-128"/>
              <a:ea typeface="ＭＳ ゴシック" panose="020B0609070205080204" pitchFamily="49" charset="-128"/>
            </a:rPr>
            <a:t>万円のため、すべての機器（見積書）の費用を合計した総事業費及び補助対象経費を入力する。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66222</xdr:colOff>
      <xdr:row>34</xdr:row>
      <xdr:rowOff>1</xdr:rowOff>
    </xdr:from>
    <xdr:to>
      <xdr:col>0</xdr:col>
      <xdr:colOff>1990725</xdr:colOff>
      <xdr:row>37</xdr:row>
      <xdr:rowOff>364672</xdr:rowOff>
    </xdr:to>
    <xdr:sp macro="" textlink="">
      <xdr:nvSpPr>
        <xdr:cNvPr id="13" name="吹き出し: 四角形 12">
          <a:extLst>
            <a:ext uri="{FF2B5EF4-FFF2-40B4-BE49-F238E27FC236}">
              <a16:creationId xmlns:a16="http://schemas.microsoft.com/office/drawing/2014/main" id="{498E2CEC-7CCE-4C8B-AC5D-187F3703AD8D}"/>
            </a:ext>
          </a:extLst>
        </xdr:cNvPr>
        <xdr:cNvSpPr/>
      </xdr:nvSpPr>
      <xdr:spPr>
        <a:xfrm>
          <a:off x="66222" y="9546898"/>
          <a:ext cx="1924503" cy="1043464"/>
        </a:xfrm>
        <a:prstGeom prst="wedgeRectCallout">
          <a:avLst>
            <a:gd name="adj1" fmla="val 75220"/>
            <a:gd name="adj2" fmla="val 17299"/>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コンサルティング会社によるコンサルティング費等の総額及び補助対象経費を入力する。</a:t>
          </a:r>
          <a:endParaRPr kumimoji="1" lang="en-US" altLang="ja-JP" sz="12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467984</xdr:colOff>
      <xdr:row>23</xdr:row>
      <xdr:rowOff>44557</xdr:rowOff>
    </xdr:from>
    <xdr:to>
      <xdr:col>8</xdr:col>
      <xdr:colOff>752256</xdr:colOff>
      <xdr:row>27</xdr:row>
      <xdr:rowOff>208017</xdr:rowOff>
    </xdr:to>
    <xdr:sp macro="" textlink="">
      <xdr:nvSpPr>
        <xdr:cNvPr id="15" name="吹き出し: 四角形 14">
          <a:extLst>
            <a:ext uri="{FF2B5EF4-FFF2-40B4-BE49-F238E27FC236}">
              <a16:creationId xmlns:a16="http://schemas.microsoft.com/office/drawing/2014/main" id="{33E73C1F-8CE1-4A18-8C58-7C449C4A6569}"/>
            </a:ext>
          </a:extLst>
        </xdr:cNvPr>
        <xdr:cNvSpPr/>
      </xdr:nvSpPr>
      <xdr:spPr>
        <a:xfrm>
          <a:off x="5383760" y="6996712"/>
          <a:ext cx="2473927" cy="765615"/>
        </a:xfrm>
        <a:prstGeom prst="wedgeRectCallout">
          <a:avLst>
            <a:gd name="adj1" fmla="val -17151"/>
            <a:gd name="adj2" fmla="val -85984"/>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ＭＳ ゴシック" panose="020B0609070205080204" pitchFamily="49" charset="-128"/>
              <a:ea typeface="ＭＳ ゴシック" panose="020B0609070205080204" pitchFamily="49" charset="-128"/>
            </a:rPr>
            <a:t>付帯して必要となる機器（タブレット端末等）の台数を記載する欄はありません。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3B712-B064-4270-B808-077FC62D0E04}">
  <sheetPr>
    <tabColor rgb="FFFFFF00"/>
    <pageSetUpPr fitToPage="1"/>
  </sheetPr>
  <dimension ref="B1:Z38"/>
  <sheetViews>
    <sheetView showGridLines="0" tabSelected="1" view="pageBreakPreview" zoomScale="82" zoomScaleNormal="55" zoomScaleSheetLayoutView="55" workbookViewId="0">
      <selection activeCell="F15" sqref="F15:F16"/>
    </sheetView>
  </sheetViews>
  <sheetFormatPr defaultColWidth="8.81640625" defaultRowHeight="13"/>
  <cols>
    <col min="1" max="1" width="1.7265625" style="1" customWidth="1"/>
    <col min="2" max="2" width="14.54296875" style="1" customWidth="1"/>
    <col min="3" max="3" width="5.36328125" style="1" customWidth="1"/>
    <col min="4" max="4" width="9.36328125" style="1" customWidth="1"/>
    <col min="5" max="5" width="10.54296875" style="1" customWidth="1"/>
    <col min="6" max="16" width="15.6328125" style="1" customWidth="1"/>
    <col min="17" max="18" width="1.7265625" style="1" customWidth="1"/>
    <col min="19" max="16384" width="8.81640625" style="1"/>
  </cols>
  <sheetData>
    <row r="1" spans="2:18">
      <c r="B1" s="11"/>
      <c r="C1" s="11"/>
      <c r="D1" s="11"/>
      <c r="E1" s="11"/>
      <c r="F1" s="11"/>
      <c r="G1" s="11"/>
      <c r="H1" s="11"/>
      <c r="I1" s="11"/>
      <c r="J1" s="11"/>
      <c r="K1" s="11"/>
      <c r="L1" s="11"/>
      <c r="M1" s="11"/>
      <c r="N1" s="11"/>
      <c r="O1" s="11"/>
      <c r="P1" s="11"/>
    </row>
    <row r="2" spans="2:18" ht="31" customHeight="1">
      <c r="B2" s="67" t="s">
        <v>9</v>
      </c>
      <c r="C2" s="67"/>
      <c r="D2" s="67"/>
      <c r="E2" s="67"/>
      <c r="F2" s="67"/>
      <c r="G2" s="67"/>
      <c r="H2" s="67"/>
      <c r="I2" s="67"/>
      <c r="J2" s="67"/>
      <c r="K2" s="67"/>
      <c r="L2" s="67"/>
      <c r="M2" s="67"/>
      <c r="N2" s="67"/>
      <c r="O2" s="67"/>
      <c r="P2" s="67"/>
      <c r="Q2" s="6"/>
      <c r="R2" s="6"/>
    </row>
    <row r="3" spans="2:18" ht="13" customHeight="1" thickBot="1">
      <c r="B3" s="9"/>
      <c r="C3" s="9"/>
      <c r="D3" s="9"/>
      <c r="E3" s="9"/>
      <c r="F3" s="9"/>
      <c r="G3" s="9"/>
      <c r="H3" s="9"/>
      <c r="I3" s="9"/>
      <c r="J3" s="9"/>
      <c r="K3" s="9"/>
      <c r="L3" s="9"/>
      <c r="M3" s="9"/>
      <c r="N3" s="9"/>
      <c r="O3" s="9"/>
      <c r="P3" s="12"/>
      <c r="Q3" s="6"/>
      <c r="R3" s="6"/>
    </row>
    <row r="4" spans="2:18" ht="19.149999999999999" customHeight="1">
      <c r="B4" s="13" t="s">
        <v>24</v>
      </c>
      <c r="C4" s="68"/>
      <c r="D4" s="68"/>
      <c r="E4" s="68"/>
      <c r="F4" s="68"/>
      <c r="G4" s="68"/>
      <c r="H4" s="9"/>
      <c r="I4" s="10" t="s">
        <v>43</v>
      </c>
      <c r="J4" s="25"/>
      <c r="K4" s="14" t="s">
        <v>52</v>
      </c>
      <c r="L4" s="9"/>
      <c r="M4" s="11"/>
      <c r="N4" s="69" t="s">
        <v>25</v>
      </c>
      <c r="O4" s="71">
        <f>P21+K29+K36</f>
        <v>0</v>
      </c>
      <c r="P4" s="72"/>
      <c r="Q4" s="6"/>
      <c r="R4" s="6"/>
    </row>
    <row r="5" spans="2:18" ht="19.149999999999999" customHeight="1" thickBot="1">
      <c r="B5" s="13" t="s">
        <v>3</v>
      </c>
      <c r="C5" s="75"/>
      <c r="D5" s="75"/>
      <c r="E5" s="75"/>
      <c r="F5" s="75"/>
      <c r="G5" s="75"/>
      <c r="H5" s="9"/>
      <c r="I5" s="15" t="s">
        <v>44</v>
      </c>
      <c r="J5" s="26"/>
      <c r="K5" s="14" t="s">
        <v>52</v>
      </c>
      <c r="L5" s="9"/>
      <c r="M5" s="11"/>
      <c r="N5" s="70"/>
      <c r="O5" s="73"/>
      <c r="P5" s="74"/>
      <c r="Q5" s="6"/>
      <c r="R5" s="6"/>
    </row>
    <row r="6" spans="2:18" ht="19" customHeight="1">
      <c r="B6" s="9"/>
      <c r="C6" s="9"/>
      <c r="D6" s="9"/>
      <c r="E6" s="9"/>
      <c r="F6" s="9"/>
      <c r="G6" s="9"/>
      <c r="H6" s="9"/>
      <c r="I6" s="9"/>
      <c r="J6" s="9"/>
      <c r="K6" s="9"/>
      <c r="L6" s="9"/>
      <c r="M6" s="9"/>
      <c r="N6" s="9"/>
      <c r="O6" s="9"/>
      <c r="P6" s="9"/>
      <c r="Q6" s="6"/>
      <c r="R6" s="6"/>
    </row>
    <row r="7" spans="2:18" ht="19" customHeight="1">
      <c r="B7" s="16" t="s">
        <v>18</v>
      </c>
      <c r="C7" s="16"/>
      <c r="D7" s="16"/>
      <c r="E7" s="16"/>
      <c r="F7" s="16"/>
      <c r="G7" s="16"/>
      <c r="H7" s="16"/>
      <c r="I7" s="16"/>
      <c r="J7" s="16"/>
      <c r="K7" s="16"/>
      <c r="L7" s="16"/>
      <c r="M7" s="16"/>
      <c r="N7" s="16"/>
      <c r="O7" s="16"/>
      <c r="P7" s="12" t="s">
        <v>31</v>
      </c>
      <c r="Q7" s="6"/>
      <c r="R7" s="6"/>
    </row>
    <row r="8" spans="2:18" ht="19.149999999999999" customHeight="1">
      <c r="B8" s="76" t="s">
        <v>10</v>
      </c>
      <c r="C8" s="77"/>
      <c r="D8" s="78"/>
      <c r="E8" s="48" t="s">
        <v>13</v>
      </c>
      <c r="F8" s="48" t="s">
        <v>33</v>
      </c>
      <c r="G8" s="48" t="s">
        <v>51</v>
      </c>
      <c r="H8" s="48" t="s">
        <v>39</v>
      </c>
      <c r="I8" s="48" t="s">
        <v>5</v>
      </c>
      <c r="J8" s="48" t="s">
        <v>15</v>
      </c>
      <c r="K8" s="48" t="s">
        <v>50</v>
      </c>
      <c r="L8" s="48" t="s">
        <v>36</v>
      </c>
      <c r="M8" s="39" t="s">
        <v>34</v>
      </c>
      <c r="N8" s="39" t="s">
        <v>2</v>
      </c>
      <c r="O8" s="48" t="s">
        <v>45</v>
      </c>
      <c r="P8" s="39" t="s">
        <v>46</v>
      </c>
      <c r="Q8" s="6"/>
      <c r="R8" s="6"/>
    </row>
    <row r="9" spans="2:18" ht="38" customHeight="1">
      <c r="B9" s="79"/>
      <c r="C9" s="80"/>
      <c r="D9" s="81"/>
      <c r="E9" s="66"/>
      <c r="F9" s="66"/>
      <c r="G9" s="49"/>
      <c r="H9" s="49"/>
      <c r="I9" s="66"/>
      <c r="J9" s="66"/>
      <c r="K9" s="66"/>
      <c r="L9" s="49"/>
      <c r="M9" s="40"/>
      <c r="N9" s="40"/>
      <c r="O9" s="49"/>
      <c r="P9" s="40"/>
      <c r="Q9" s="6"/>
      <c r="R9" s="6"/>
    </row>
    <row r="10" spans="2:18" ht="20.5" customHeight="1">
      <c r="B10" s="82"/>
      <c r="C10" s="83"/>
      <c r="D10" s="83"/>
      <c r="E10" s="17" t="s">
        <v>12</v>
      </c>
      <c r="F10" s="18" t="s">
        <v>11</v>
      </c>
      <c r="G10" s="19" t="s">
        <v>38</v>
      </c>
      <c r="H10" s="19" t="s">
        <v>1</v>
      </c>
      <c r="I10" s="19" t="s">
        <v>0</v>
      </c>
      <c r="J10" s="19" t="s">
        <v>32</v>
      </c>
      <c r="K10" s="19" t="s">
        <v>35</v>
      </c>
      <c r="L10" s="19" t="s">
        <v>7</v>
      </c>
      <c r="M10" s="19" t="s">
        <v>8</v>
      </c>
      <c r="N10" s="19" t="s">
        <v>37</v>
      </c>
      <c r="O10" s="20" t="s">
        <v>16</v>
      </c>
      <c r="P10" s="20" t="s">
        <v>17</v>
      </c>
      <c r="Q10" s="6"/>
      <c r="R10" s="6"/>
    </row>
    <row r="11" spans="2:18" ht="19.149999999999999" customHeight="1">
      <c r="B11" s="59"/>
      <c r="C11" s="60"/>
      <c r="D11" s="61"/>
      <c r="E11" s="65"/>
      <c r="F11" s="35"/>
      <c r="G11" s="35"/>
      <c r="H11" s="51">
        <f>F11+G11</f>
        <v>0</v>
      </c>
      <c r="I11" s="35"/>
      <c r="J11" s="35"/>
      <c r="K11" s="51">
        <f>I11-J11</f>
        <v>0</v>
      </c>
      <c r="L11" s="37" t="str">
        <f>IFERROR(I11/E11,"0")</f>
        <v>0</v>
      </c>
      <c r="M11" s="37">
        <f>ROUNDDOWN(L11*3/4,0)</f>
        <v>0</v>
      </c>
      <c r="N11" s="35"/>
      <c r="O11" s="37">
        <f>MIN(M11:N12)</f>
        <v>0</v>
      </c>
      <c r="P11" s="37">
        <f>ROUNDDOWN(O11,-3)*E11</f>
        <v>0</v>
      </c>
      <c r="Q11" s="6"/>
      <c r="R11" s="6"/>
    </row>
    <row r="12" spans="2:18" ht="19.149999999999999" customHeight="1">
      <c r="B12" s="62"/>
      <c r="C12" s="63"/>
      <c r="D12" s="64"/>
      <c r="E12" s="36"/>
      <c r="F12" s="36"/>
      <c r="G12" s="36"/>
      <c r="H12" s="52"/>
      <c r="I12" s="36"/>
      <c r="J12" s="36"/>
      <c r="K12" s="52"/>
      <c r="L12" s="38"/>
      <c r="M12" s="38"/>
      <c r="N12" s="36"/>
      <c r="O12" s="38"/>
      <c r="P12" s="38"/>
      <c r="Q12" s="6"/>
      <c r="R12" s="6"/>
    </row>
    <row r="13" spans="2:18" ht="19.149999999999999" customHeight="1">
      <c r="B13" s="59"/>
      <c r="C13" s="60"/>
      <c r="D13" s="61"/>
      <c r="E13" s="65"/>
      <c r="F13" s="35"/>
      <c r="G13" s="35"/>
      <c r="H13" s="51">
        <f>F13+G13</f>
        <v>0</v>
      </c>
      <c r="I13" s="35"/>
      <c r="J13" s="35"/>
      <c r="K13" s="51">
        <f>I13-J13</f>
        <v>0</v>
      </c>
      <c r="L13" s="37" t="str">
        <f>IFERROR(I13/E13,"0")</f>
        <v>0</v>
      </c>
      <c r="M13" s="37">
        <f t="shared" ref="M13" si="0">ROUNDDOWN(L13*3/4,0)</f>
        <v>0</v>
      </c>
      <c r="N13" s="35"/>
      <c r="O13" s="37">
        <f t="shared" ref="O13" si="1">MIN(M13:N14)</f>
        <v>0</v>
      </c>
      <c r="P13" s="37">
        <f>ROUNDDOWN(O13,-3)*E13</f>
        <v>0</v>
      </c>
      <c r="Q13" s="6"/>
      <c r="R13" s="6"/>
    </row>
    <row r="14" spans="2:18" ht="19.149999999999999" customHeight="1">
      <c r="B14" s="62"/>
      <c r="C14" s="63"/>
      <c r="D14" s="64"/>
      <c r="E14" s="36"/>
      <c r="F14" s="36"/>
      <c r="G14" s="36"/>
      <c r="H14" s="52"/>
      <c r="I14" s="36"/>
      <c r="J14" s="36"/>
      <c r="K14" s="52"/>
      <c r="L14" s="38"/>
      <c r="M14" s="38"/>
      <c r="N14" s="36"/>
      <c r="O14" s="38"/>
      <c r="P14" s="38"/>
      <c r="Q14" s="6"/>
      <c r="R14" s="6"/>
    </row>
    <row r="15" spans="2:18" ht="19.149999999999999" customHeight="1">
      <c r="B15" s="59"/>
      <c r="C15" s="60"/>
      <c r="D15" s="61"/>
      <c r="E15" s="65"/>
      <c r="F15" s="35"/>
      <c r="G15" s="35"/>
      <c r="H15" s="51">
        <f>F15+G15</f>
        <v>0</v>
      </c>
      <c r="I15" s="35"/>
      <c r="J15" s="35"/>
      <c r="K15" s="51">
        <f>I15-J15</f>
        <v>0</v>
      </c>
      <c r="L15" s="37" t="str">
        <f>IFERROR(I15/E15,"0")</f>
        <v>0</v>
      </c>
      <c r="M15" s="37">
        <f t="shared" ref="M15" si="2">ROUNDDOWN(L15*3/4,0)</f>
        <v>0</v>
      </c>
      <c r="N15" s="35"/>
      <c r="O15" s="37">
        <f t="shared" ref="O15" si="3">MIN(M15:N16)</f>
        <v>0</v>
      </c>
      <c r="P15" s="37">
        <f>ROUNDDOWN(O15,-3)*E15</f>
        <v>0</v>
      </c>
      <c r="Q15" s="6"/>
      <c r="R15" s="6"/>
    </row>
    <row r="16" spans="2:18" ht="19.149999999999999" customHeight="1">
      <c r="B16" s="62"/>
      <c r="C16" s="63"/>
      <c r="D16" s="64"/>
      <c r="E16" s="36"/>
      <c r="F16" s="36"/>
      <c r="G16" s="36"/>
      <c r="H16" s="52"/>
      <c r="I16" s="36"/>
      <c r="J16" s="36"/>
      <c r="K16" s="52"/>
      <c r="L16" s="38"/>
      <c r="M16" s="38"/>
      <c r="N16" s="36"/>
      <c r="O16" s="38"/>
      <c r="P16" s="38"/>
      <c r="Q16" s="6"/>
      <c r="R16" s="6"/>
    </row>
    <row r="17" spans="2:26" ht="19.149999999999999" customHeight="1">
      <c r="B17" s="59"/>
      <c r="C17" s="60"/>
      <c r="D17" s="61"/>
      <c r="E17" s="65"/>
      <c r="F17" s="35"/>
      <c r="G17" s="35"/>
      <c r="H17" s="51">
        <f>F17+G17</f>
        <v>0</v>
      </c>
      <c r="I17" s="35"/>
      <c r="J17" s="35"/>
      <c r="K17" s="51">
        <f>I17-J17</f>
        <v>0</v>
      </c>
      <c r="L17" s="37" t="str">
        <f>IFERROR(I17/E17,"0")</f>
        <v>0</v>
      </c>
      <c r="M17" s="37">
        <f>ROUNDDOWN(L17*3/4,0)</f>
        <v>0</v>
      </c>
      <c r="N17" s="35"/>
      <c r="O17" s="37">
        <f t="shared" ref="O17" si="4">MIN(M17:N18)</f>
        <v>0</v>
      </c>
      <c r="P17" s="37">
        <f>ROUNDDOWN(O17,-3)*E17</f>
        <v>0</v>
      </c>
      <c r="Q17" s="6"/>
      <c r="R17" s="6"/>
    </row>
    <row r="18" spans="2:26" ht="19.149999999999999" customHeight="1">
      <c r="B18" s="62"/>
      <c r="C18" s="63"/>
      <c r="D18" s="64"/>
      <c r="E18" s="36"/>
      <c r="F18" s="36"/>
      <c r="G18" s="36"/>
      <c r="H18" s="52"/>
      <c r="I18" s="36"/>
      <c r="J18" s="36"/>
      <c r="K18" s="52"/>
      <c r="L18" s="38"/>
      <c r="M18" s="38"/>
      <c r="N18" s="36"/>
      <c r="O18" s="38"/>
      <c r="P18" s="38"/>
      <c r="Q18" s="6"/>
      <c r="R18" s="6"/>
    </row>
    <row r="19" spans="2:26" ht="19" customHeight="1">
      <c r="B19" s="59"/>
      <c r="C19" s="60"/>
      <c r="D19" s="61"/>
      <c r="E19" s="65"/>
      <c r="F19" s="35"/>
      <c r="G19" s="35"/>
      <c r="H19" s="51">
        <f>F19+G19</f>
        <v>0</v>
      </c>
      <c r="I19" s="35"/>
      <c r="J19" s="35"/>
      <c r="K19" s="51">
        <f>I19-J19</f>
        <v>0</v>
      </c>
      <c r="L19" s="37" t="str">
        <f>IFERROR(I19/E19,"0")</f>
        <v>0</v>
      </c>
      <c r="M19" s="37">
        <f t="shared" ref="M19" si="5">ROUNDDOWN(L19*3/4,0)</f>
        <v>0</v>
      </c>
      <c r="N19" s="35"/>
      <c r="O19" s="37">
        <f t="shared" ref="O19" si="6">MIN(M19:N20)</f>
        <v>0</v>
      </c>
      <c r="P19" s="37">
        <f>ROUNDDOWN(O19,-3)*E19</f>
        <v>0</v>
      </c>
      <c r="Q19" s="6"/>
      <c r="R19" s="6"/>
    </row>
    <row r="20" spans="2:26" ht="19.149999999999999" customHeight="1">
      <c r="B20" s="62"/>
      <c r="C20" s="63"/>
      <c r="D20" s="64"/>
      <c r="E20" s="36"/>
      <c r="F20" s="36"/>
      <c r="G20" s="36"/>
      <c r="H20" s="52"/>
      <c r="I20" s="36"/>
      <c r="J20" s="36"/>
      <c r="K20" s="52"/>
      <c r="L20" s="38"/>
      <c r="M20" s="38"/>
      <c r="N20" s="36"/>
      <c r="O20" s="38"/>
      <c r="P20" s="38"/>
      <c r="Q20" s="6"/>
      <c r="R20" s="6"/>
    </row>
    <row r="21" spans="2:26" ht="19.149999999999999" customHeight="1">
      <c r="B21" s="53" t="s">
        <v>14</v>
      </c>
      <c r="C21" s="54"/>
      <c r="D21" s="55"/>
      <c r="E21" s="51">
        <f>SUM(E11:E20)</f>
        <v>0</v>
      </c>
      <c r="F21" s="51">
        <f t="shared" ref="F21:P21" si="7">SUM(F11:F20)</f>
        <v>0</v>
      </c>
      <c r="G21" s="51">
        <f>SUM(G11:G20)</f>
        <v>0</v>
      </c>
      <c r="H21" s="51">
        <f>SUM(H11:H20)</f>
        <v>0</v>
      </c>
      <c r="I21" s="51">
        <f t="shared" si="7"/>
        <v>0</v>
      </c>
      <c r="J21" s="51">
        <f t="shared" si="7"/>
        <v>0</v>
      </c>
      <c r="K21" s="51">
        <f t="shared" si="7"/>
        <v>0</v>
      </c>
      <c r="L21" s="51">
        <f t="shared" si="7"/>
        <v>0</v>
      </c>
      <c r="M21" s="51">
        <f t="shared" si="7"/>
        <v>0</v>
      </c>
      <c r="N21" s="51">
        <f t="shared" si="7"/>
        <v>0</v>
      </c>
      <c r="O21" s="51">
        <f t="shared" si="7"/>
        <v>0</v>
      </c>
      <c r="P21" s="51">
        <f t="shared" si="7"/>
        <v>0</v>
      </c>
      <c r="Q21" s="6"/>
      <c r="R21" s="6"/>
    </row>
    <row r="22" spans="2:26" ht="19.149999999999999" customHeight="1">
      <c r="B22" s="56"/>
      <c r="C22" s="57"/>
      <c r="D22" s="58"/>
      <c r="E22" s="52"/>
      <c r="F22" s="52"/>
      <c r="G22" s="52"/>
      <c r="H22" s="52"/>
      <c r="I22" s="52"/>
      <c r="J22" s="52"/>
      <c r="K22" s="52"/>
      <c r="L22" s="52"/>
      <c r="M22" s="52"/>
      <c r="N22" s="52"/>
      <c r="O22" s="52"/>
      <c r="P22" s="52"/>
      <c r="Q22" s="6"/>
      <c r="R22" s="6"/>
    </row>
    <row r="23" spans="2:26" ht="9" customHeight="1">
      <c r="B23" s="9"/>
      <c r="C23" s="9"/>
      <c r="D23" s="9"/>
      <c r="E23" s="9"/>
      <c r="F23" s="9"/>
      <c r="G23" s="9"/>
      <c r="H23" s="9"/>
      <c r="I23" s="9"/>
      <c r="J23" s="9"/>
      <c r="K23" s="9"/>
      <c r="L23" s="9"/>
      <c r="M23" s="9"/>
      <c r="N23" s="9"/>
      <c r="O23" s="9"/>
      <c r="P23" s="9"/>
      <c r="Q23" s="6"/>
      <c r="R23" s="6"/>
    </row>
    <row r="24" spans="2:26" ht="3" customHeight="1">
      <c r="B24" s="9"/>
      <c r="C24" s="9"/>
      <c r="D24" s="9"/>
      <c r="E24" s="9"/>
      <c r="F24" s="9"/>
      <c r="G24" s="9"/>
      <c r="H24" s="9"/>
      <c r="I24" s="9"/>
      <c r="J24" s="9"/>
      <c r="K24" s="9"/>
      <c r="L24" s="9"/>
      <c r="M24" s="9"/>
      <c r="N24" s="9"/>
      <c r="O24" s="9"/>
      <c r="P24" s="9"/>
      <c r="Q24" s="6"/>
      <c r="R24" s="6"/>
    </row>
    <row r="25" spans="2:26" ht="22.5" customHeight="1">
      <c r="B25" s="50" t="s">
        <v>22</v>
      </c>
      <c r="C25" s="50"/>
      <c r="D25" s="50"/>
      <c r="E25" s="50"/>
      <c r="F25" s="50"/>
      <c r="G25" s="50"/>
      <c r="H25" s="21"/>
      <c r="I25" s="21"/>
      <c r="J25" s="21"/>
      <c r="K25" s="12" t="s">
        <v>31</v>
      </c>
      <c r="L25" s="22"/>
      <c r="M25" s="22"/>
      <c r="N25" s="22"/>
      <c r="O25" s="22"/>
      <c r="P25" s="23"/>
      <c r="Q25" s="2"/>
    </row>
    <row r="26" spans="2:26" ht="13.5" customHeight="1">
      <c r="B26" s="44" t="s">
        <v>4</v>
      </c>
      <c r="C26" s="45"/>
      <c r="D26" s="44" t="s">
        <v>20</v>
      </c>
      <c r="E26" s="45"/>
      <c r="F26" s="39" t="s">
        <v>19</v>
      </c>
      <c r="G26" s="39" t="s">
        <v>29</v>
      </c>
      <c r="H26" s="39" t="s">
        <v>30</v>
      </c>
      <c r="I26" s="39" t="s">
        <v>21</v>
      </c>
      <c r="J26" s="48" t="s">
        <v>47</v>
      </c>
      <c r="K26" s="39" t="s">
        <v>48</v>
      </c>
      <c r="L26" s="41" t="s">
        <v>53</v>
      </c>
      <c r="M26" s="41"/>
      <c r="N26" s="41"/>
      <c r="O26" s="41"/>
      <c r="P26" s="41"/>
    </row>
    <row r="27" spans="2:26" ht="37.5" customHeight="1">
      <c r="B27" s="46"/>
      <c r="C27" s="47"/>
      <c r="D27" s="46"/>
      <c r="E27" s="47"/>
      <c r="F27" s="40"/>
      <c r="G27" s="40"/>
      <c r="H27" s="40"/>
      <c r="I27" s="40"/>
      <c r="J27" s="49"/>
      <c r="K27" s="40"/>
      <c r="L27" s="41"/>
      <c r="M27" s="41"/>
      <c r="N27" s="41"/>
      <c r="O27" s="41"/>
      <c r="P27" s="41"/>
      <c r="Q27" s="5"/>
      <c r="R27" s="5"/>
      <c r="X27" s="5"/>
      <c r="Y27" s="5"/>
      <c r="Z27" s="5"/>
    </row>
    <row r="28" spans="2:26" ht="13.5" customHeight="1">
      <c r="B28" s="29" t="s">
        <v>6</v>
      </c>
      <c r="C28" s="30"/>
      <c r="D28" s="29" t="s">
        <v>26</v>
      </c>
      <c r="E28" s="30"/>
      <c r="F28" s="19" t="s">
        <v>1</v>
      </c>
      <c r="G28" s="19" t="s">
        <v>0</v>
      </c>
      <c r="H28" s="19" t="s">
        <v>27</v>
      </c>
      <c r="I28" s="19" t="s">
        <v>28</v>
      </c>
      <c r="J28" s="19" t="s">
        <v>7</v>
      </c>
      <c r="K28" s="19" t="s">
        <v>8</v>
      </c>
      <c r="L28" s="41"/>
      <c r="M28" s="41"/>
      <c r="N28" s="41"/>
      <c r="O28" s="41"/>
      <c r="P28" s="41"/>
      <c r="Q28" s="5"/>
      <c r="R28" s="5"/>
      <c r="X28" s="5"/>
      <c r="Y28" s="5"/>
      <c r="Z28" s="5"/>
    </row>
    <row r="29" spans="2:26" ht="25" customHeight="1">
      <c r="B29" s="31"/>
      <c r="C29" s="32"/>
      <c r="D29" s="31"/>
      <c r="E29" s="32"/>
      <c r="F29" s="35"/>
      <c r="G29" s="37">
        <f>D29-F29</f>
        <v>0</v>
      </c>
      <c r="H29" s="37">
        <f>G29*3/4</f>
        <v>0</v>
      </c>
      <c r="I29" s="37">
        <v>10000000</v>
      </c>
      <c r="J29" s="37">
        <f>MIN(H29:I30)</f>
        <v>0</v>
      </c>
      <c r="K29" s="37">
        <f>ROUNDDOWN(J29,-3)</f>
        <v>0</v>
      </c>
      <c r="L29" s="41"/>
      <c r="M29" s="41"/>
      <c r="N29" s="41"/>
      <c r="O29" s="41"/>
      <c r="P29" s="41"/>
      <c r="Q29" s="5"/>
      <c r="R29" s="5"/>
      <c r="X29" s="5"/>
      <c r="Y29" s="5"/>
      <c r="Z29" s="5"/>
    </row>
    <row r="30" spans="2:26" ht="24" customHeight="1">
      <c r="B30" s="33"/>
      <c r="C30" s="34"/>
      <c r="D30" s="33"/>
      <c r="E30" s="34"/>
      <c r="F30" s="36"/>
      <c r="G30" s="38"/>
      <c r="H30" s="38"/>
      <c r="I30" s="38"/>
      <c r="J30" s="38"/>
      <c r="K30" s="38"/>
      <c r="L30" s="41"/>
      <c r="M30" s="41"/>
      <c r="N30" s="41"/>
      <c r="O30" s="41"/>
      <c r="P30" s="41"/>
      <c r="Q30" s="7"/>
      <c r="R30" s="7"/>
      <c r="X30" s="7"/>
      <c r="Y30" s="7"/>
      <c r="Z30" s="7"/>
    </row>
    <row r="31" spans="2:26" ht="10.5" customHeight="1">
      <c r="B31" s="42"/>
      <c r="C31" s="42"/>
      <c r="D31" s="42"/>
      <c r="E31" s="42"/>
      <c r="F31" s="42"/>
      <c r="G31" s="42"/>
      <c r="H31" s="42"/>
      <c r="I31" s="42"/>
      <c r="J31" s="42"/>
      <c r="K31" s="42"/>
      <c r="L31" s="41"/>
      <c r="M31" s="41"/>
      <c r="N31" s="41"/>
      <c r="O31" s="41"/>
      <c r="P31" s="41"/>
      <c r="Q31" s="8"/>
      <c r="R31" s="8"/>
      <c r="X31" s="8"/>
      <c r="Y31" s="8"/>
      <c r="Z31" s="8"/>
    </row>
    <row r="32" spans="2:26" ht="21.5" customHeight="1">
      <c r="B32" s="43" t="s">
        <v>23</v>
      </c>
      <c r="C32" s="43"/>
      <c r="D32" s="43"/>
      <c r="E32" s="43"/>
      <c r="F32" s="43"/>
      <c r="G32" s="43"/>
      <c r="H32" s="24"/>
      <c r="I32" s="24"/>
      <c r="J32" s="24"/>
      <c r="K32" s="12" t="s">
        <v>31</v>
      </c>
      <c r="L32" s="41"/>
      <c r="M32" s="41"/>
      <c r="N32" s="41"/>
      <c r="O32" s="41"/>
      <c r="P32" s="41"/>
      <c r="Q32" s="8"/>
      <c r="R32" s="8"/>
      <c r="X32" s="8"/>
      <c r="Y32" s="8"/>
      <c r="Z32" s="8"/>
    </row>
    <row r="33" spans="2:17" ht="24" customHeight="1">
      <c r="B33" s="44" t="s">
        <v>4</v>
      </c>
      <c r="C33" s="45"/>
      <c r="D33" s="44" t="s">
        <v>20</v>
      </c>
      <c r="E33" s="45"/>
      <c r="F33" s="39" t="s">
        <v>19</v>
      </c>
      <c r="G33" s="39" t="s">
        <v>29</v>
      </c>
      <c r="H33" s="39" t="s">
        <v>30</v>
      </c>
      <c r="I33" s="39" t="s">
        <v>21</v>
      </c>
      <c r="J33" s="48" t="s">
        <v>47</v>
      </c>
      <c r="K33" s="39" t="s">
        <v>49</v>
      </c>
      <c r="L33" s="41"/>
      <c r="M33" s="41"/>
      <c r="N33" s="41"/>
      <c r="O33" s="41"/>
      <c r="P33" s="41"/>
      <c r="Q33" s="2"/>
    </row>
    <row r="34" spans="2:17" ht="25.5" customHeight="1">
      <c r="B34" s="46"/>
      <c r="C34" s="47"/>
      <c r="D34" s="46"/>
      <c r="E34" s="47"/>
      <c r="F34" s="40"/>
      <c r="G34" s="40"/>
      <c r="H34" s="40"/>
      <c r="I34" s="40"/>
      <c r="J34" s="49"/>
      <c r="K34" s="40"/>
      <c r="L34" s="41"/>
      <c r="M34" s="41"/>
      <c r="N34" s="41"/>
      <c r="O34" s="41"/>
      <c r="P34" s="41"/>
      <c r="Q34" s="2"/>
    </row>
    <row r="35" spans="2:17" ht="14">
      <c r="B35" s="29" t="s">
        <v>6</v>
      </c>
      <c r="C35" s="30"/>
      <c r="D35" s="29" t="s">
        <v>26</v>
      </c>
      <c r="E35" s="30"/>
      <c r="F35" s="19" t="s">
        <v>1</v>
      </c>
      <c r="G35" s="19" t="s">
        <v>0</v>
      </c>
      <c r="H35" s="19" t="s">
        <v>27</v>
      </c>
      <c r="I35" s="19" t="s">
        <v>28</v>
      </c>
      <c r="J35" s="19" t="s">
        <v>7</v>
      </c>
      <c r="K35" s="19" t="s">
        <v>8</v>
      </c>
      <c r="L35" s="41"/>
      <c r="M35" s="41"/>
      <c r="N35" s="41"/>
      <c r="O35" s="41"/>
      <c r="P35" s="41"/>
    </row>
    <row r="36" spans="2:17">
      <c r="B36" s="31"/>
      <c r="C36" s="32"/>
      <c r="D36" s="31"/>
      <c r="E36" s="32"/>
      <c r="F36" s="35"/>
      <c r="G36" s="37">
        <f>D36-F36</f>
        <v>0</v>
      </c>
      <c r="H36" s="37">
        <f>G36*3/4</f>
        <v>0</v>
      </c>
      <c r="I36" s="37">
        <v>450000</v>
      </c>
      <c r="J36" s="37">
        <f>MIN(H36:I37)</f>
        <v>0</v>
      </c>
      <c r="K36" s="37">
        <f>ROUNDDOWN(J36,-3)</f>
        <v>0</v>
      </c>
      <c r="L36" s="41"/>
      <c r="M36" s="41"/>
      <c r="N36" s="41"/>
      <c r="O36" s="41"/>
      <c r="P36" s="41"/>
    </row>
    <row r="37" spans="2:17" ht="35" customHeight="1">
      <c r="B37" s="33"/>
      <c r="C37" s="34"/>
      <c r="D37" s="33"/>
      <c r="E37" s="34"/>
      <c r="F37" s="36"/>
      <c r="G37" s="38"/>
      <c r="H37" s="38"/>
      <c r="I37" s="38"/>
      <c r="J37" s="38"/>
      <c r="K37" s="38"/>
      <c r="L37" s="41"/>
      <c r="M37" s="41"/>
      <c r="N37" s="41"/>
      <c r="O37" s="41"/>
      <c r="P37" s="41"/>
    </row>
    <row r="38" spans="2:17">
      <c r="B38" s="4"/>
      <c r="C38" s="4"/>
      <c r="D38" s="4"/>
      <c r="E38" s="3"/>
      <c r="F38" s="3"/>
      <c r="G38" s="3"/>
      <c r="H38" s="3"/>
      <c r="I38" s="3"/>
      <c r="J38" s="3"/>
      <c r="K38" s="3"/>
      <c r="L38" s="3"/>
      <c r="M38" s="3"/>
      <c r="N38" s="3"/>
      <c r="O38" s="3"/>
      <c r="P38" s="3"/>
    </row>
  </sheetData>
  <sheetProtection sheet="1" selectLockedCells="1"/>
  <mergeCells count="136">
    <mergeCell ref="I8:I9"/>
    <mergeCell ref="J8:J9"/>
    <mergeCell ref="K8:K9"/>
    <mergeCell ref="B2:P2"/>
    <mergeCell ref="C4:G4"/>
    <mergeCell ref="N4:N5"/>
    <mergeCell ref="O4:P5"/>
    <mergeCell ref="C5:G5"/>
    <mergeCell ref="B8:D10"/>
    <mergeCell ref="E8:E9"/>
    <mergeCell ref="F8:F9"/>
    <mergeCell ref="G8:G9"/>
    <mergeCell ref="H8:H9"/>
    <mergeCell ref="O8:O9"/>
    <mergeCell ref="P8:P9"/>
    <mergeCell ref="L8:L9"/>
    <mergeCell ref="M8:M9"/>
    <mergeCell ref="N8:N9"/>
    <mergeCell ref="P11:P12"/>
    <mergeCell ref="B13:D14"/>
    <mergeCell ref="E13:E14"/>
    <mergeCell ref="F13:F14"/>
    <mergeCell ref="G13:G14"/>
    <mergeCell ref="H13:H14"/>
    <mergeCell ref="O13:O14"/>
    <mergeCell ref="P13:P14"/>
    <mergeCell ref="L13:L14"/>
    <mergeCell ref="M13:M14"/>
    <mergeCell ref="N13:N14"/>
    <mergeCell ref="B11:D12"/>
    <mergeCell ref="E11:E12"/>
    <mergeCell ref="F11:F12"/>
    <mergeCell ref="G11:G12"/>
    <mergeCell ref="H11:H12"/>
    <mergeCell ref="I11:I12"/>
    <mergeCell ref="J11:J12"/>
    <mergeCell ref="K11:K12"/>
    <mergeCell ref="J15:J16"/>
    <mergeCell ref="K15:K16"/>
    <mergeCell ref="I13:I14"/>
    <mergeCell ref="J13:J14"/>
    <mergeCell ref="K13:K14"/>
    <mergeCell ref="L11:L12"/>
    <mergeCell ref="M11:M12"/>
    <mergeCell ref="N11:N12"/>
    <mergeCell ref="O11:O12"/>
    <mergeCell ref="I17:I18"/>
    <mergeCell ref="J17:J18"/>
    <mergeCell ref="K17:K18"/>
    <mergeCell ref="L15:L16"/>
    <mergeCell ref="M15:M16"/>
    <mergeCell ref="N15:N16"/>
    <mergeCell ref="O15:O16"/>
    <mergeCell ref="P15:P16"/>
    <mergeCell ref="B17:D18"/>
    <mergeCell ref="E17:E18"/>
    <mergeCell ref="F17:F18"/>
    <mergeCell ref="G17:G18"/>
    <mergeCell ref="H17:H18"/>
    <mergeCell ref="O17:O18"/>
    <mergeCell ref="P17:P18"/>
    <mergeCell ref="L17:L18"/>
    <mergeCell ref="M17:M18"/>
    <mergeCell ref="N17:N18"/>
    <mergeCell ref="B15:D16"/>
    <mergeCell ref="E15:E16"/>
    <mergeCell ref="F15:F16"/>
    <mergeCell ref="G15:G16"/>
    <mergeCell ref="H15:H16"/>
    <mergeCell ref="I15:I16"/>
    <mergeCell ref="L19:L20"/>
    <mergeCell ref="M19:M20"/>
    <mergeCell ref="N19:N20"/>
    <mergeCell ref="O19:O20"/>
    <mergeCell ref="P19:P20"/>
    <mergeCell ref="B21:D22"/>
    <mergeCell ref="E21:E22"/>
    <mergeCell ref="F21:F22"/>
    <mergeCell ref="G21:G22"/>
    <mergeCell ref="H21:H22"/>
    <mergeCell ref="O21:O22"/>
    <mergeCell ref="P21:P22"/>
    <mergeCell ref="K21:K22"/>
    <mergeCell ref="L21:L22"/>
    <mergeCell ref="M21:M22"/>
    <mergeCell ref="N21:N22"/>
    <mergeCell ref="B19:D20"/>
    <mergeCell ref="E19:E20"/>
    <mergeCell ref="F19:F20"/>
    <mergeCell ref="G19:G20"/>
    <mergeCell ref="H19:H20"/>
    <mergeCell ref="I19:I20"/>
    <mergeCell ref="J19:J20"/>
    <mergeCell ref="K19:K20"/>
    <mergeCell ref="B25:G25"/>
    <mergeCell ref="B26:C27"/>
    <mergeCell ref="D26:E27"/>
    <mergeCell ref="F26:F27"/>
    <mergeCell ref="G26:G27"/>
    <mergeCell ref="H26:H27"/>
    <mergeCell ref="I26:I27"/>
    <mergeCell ref="J26:J27"/>
    <mergeCell ref="I21:I22"/>
    <mergeCell ref="J21:J22"/>
    <mergeCell ref="L26:P37"/>
    <mergeCell ref="B28:C28"/>
    <mergeCell ref="D28:E28"/>
    <mergeCell ref="B29:C30"/>
    <mergeCell ref="D29:E30"/>
    <mergeCell ref="F29:F30"/>
    <mergeCell ref="G29:G30"/>
    <mergeCell ref="H29:H30"/>
    <mergeCell ref="I29:I30"/>
    <mergeCell ref="J29:J30"/>
    <mergeCell ref="K29:K30"/>
    <mergeCell ref="B31:K31"/>
    <mergeCell ref="B32:G32"/>
    <mergeCell ref="B33:C34"/>
    <mergeCell ref="D33:E34"/>
    <mergeCell ref="F33:F34"/>
    <mergeCell ref="G33:G34"/>
    <mergeCell ref="H33:H34"/>
    <mergeCell ref="I33:I34"/>
    <mergeCell ref="J36:J37"/>
    <mergeCell ref="K36:K37"/>
    <mergeCell ref="J33:J34"/>
    <mergeCell ref="K33:K34"/>
    <mergeCell ref="B35:C35"/>
    <mergeCell ref="D35:E35"/>
    <mergeCell ref="B36:C37"/>
    <mergeCell ref="D36:E37"/>
    <mergeCell ref="F36:F37"/>
    <mergeCell ref="G36:G37"/>
    <mergeCell ref="H36:H37"/>
    <mergeCell ref="I36:I37"/>
    <mergeCell ref="K26:K27"/>
  </mergeCells>
  <phoneticPr fontId="3"/>
  <dataValidations count="2">
    <dataValidation type="list" allowBlank="1" showInputMessage="1" showErrorMessage="1" sqref="N11:N20" xr:uid="{6EB62282-E5B5-4745-978F-85130A237DD4}">
      <formula1>"300000,1000000,1500000,2000000,2500000,1050000,1550000,2050000,2550000"</formula1>
    </dataValidation>
    <dataValidation type="list" allowBlank="1" showInputMessage="1" showErrorMessage="1" sqref="B11:D20" xr:uid="{CD9C9DD8-C702-4C1E-B1C0-96096EB593F1}">
      <formula1>"①移乗支援,②移動支援,③排泄支援,④入浴支援,⑤見守り・コミュニケーション,⑥-1 介護ソフト（職員数でライセンス数変動あり）,⑥-2 介護ソフト（職員数でライセンス数変動なし）,⑥-3 介護ソフト以外の介護業務支援,⑦機能訓練支援,⑧食事・栄養管理支援,⑨認知症生活支援・認知症ケア支援,⑩その他に該当する機器"</formula1>
    </dataValidation>
  </dataValidations>
  <printOptions horizontalCentered="1"/>
  <pageMargins left="0.39370078740157483" right="0.39370078740157483" top="0.6" bottom="0.39" header="0.41" footer="0.23622047244094491"/>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5554-05A8-4F0F-829A-10C7F9774670}">
  <sheetPr>
    <tabColor theme="8"/>
    <pageSetUpPr fitToPage="1"/>
  </sheetPr>
  <dimension ref="C1:AA39"/>
  <sheetViews>
    <sheetView showGridLines="0" view="pageBreakPreview" zoomScale="87" zoomScaleNormal="55" zoomScaleSheetLayoutView="100" workbookViewId="0">
      <selection activeCell="J26" sqref="J26"/>
    </sheetView>
  </sheetViews>
  <sheetFormatPr defaultColWidth="8.81640625" defaultRowHeight="13"/>
  <cols>
    <col min="1" max="1" width="28.81640625" style="1" customWidth="1"/>
    <col min="2" max="2" width="1.7265625" style="1" customWidth="1"/>
    <col min="3" max="3" width="14.54296875" style="1" customWidth="1"/>
    <col min="4" max="4" width="5.36328125" style="1" customWidth="1"/>
    <col min="5" max="5" width="9.36328125" style="1" customWidth="1"/>
    <col min="6" max="6" width="10.54296875" style="1" customWidth="1"/>
    <col min="7" max="17" width="15.6328125" style="1" customWidth="1"/>
    <col min="18" max="19" width="1.7265625" style="1" customWidth="1"/>
    <col min="20" max="16384" width="8.81640625" style="1"/>
  </cols>
  <sheetData>
    <row r="1" spans="3:19" ht="110.5" customHeight="1"/>
    <row r="2" spans="3:19">
      <c r="C2" s="11"/>
      <c r="D2" s="11"/>
      <c r="E2" s="11"/>
      <c r="F2" s="11"/>
      <c r="G2" s="11"/>
      <c r="H2" s="11"/>
      <c r="I2" s="11"/>
      <c r="J2" s="11"/>
      <c r="K2" s="11"/>
      <c r="L2" s="11"/>
      <c r="M2" s="11"/>
      <c r="N2" s="11"/>
      <c r="O2" s="11"/>
      <c r="P2" s="11"/>
      <c r="Q2" s="11"/>
    </row>
    <row r="3" spans="3:19" ht="31" customHeight="1">
      <c r="C3" s="67" t="s">
        <v>9</v>
      </c>
      <c r="D3" s="67"/>
      <c r="E3" s="67"/>
      <c r="F3" s="67"/>
      <c r="G3" s="67"/>
      <c r="H3" s="67"/>
      <c r="I3" s="67"/>
      <c r="J3" s="67"/>
      <c r="K3" s="67"/>
      <c r="L3" s="67"/>
      <c r="M3" s="67"/>
      <c r="N3" s="67"/>
      <c r="O3" s="67"/>
      <c r="P3" s="67"/>
      <c r="Q3" s="67"/>
      <c r="R3" s="6"/>
      <c r="S3" s="6"/>
    </row>
    <row r="4" spans="3:19" ht="13" customHeight="1" thickBot="1">
      <c r="C4" s="9"/>
      <c r="D4" s="9"/>
      <c r="E4" s="9"/>
      <c r="F4" s="9"/>
      <c r="G4" s="9"/>
      <c r="H4" s="9"/>
      <c r="I4" s="9"/>
      <c r="J4" s="9"/>
      <c r="K4" s="9"/>
      <c r="L4" s="9"/>
      <c r="M4" s="9"/>
      <c r="N4" s="9"/>
      <c r="O4" s="9"/>
      <c r="P4" s="9"/>
      <c r="Q4" s="12"/>
      <c r="R4" s="6"/>
      <c r="S4" s="6"/>
    </row>
    <row r="5" spans="3:19" ht="19.149999999999999" customHeight="1">
      <c r="C5" s="13" t="s">
        <v>24</v>
      </c>
      <c r="D5" s="92" t="s">
        <v>41</v>
      </c>
      <c r="E5" s="92"/>
      <c r="F5" s="92"/>
      <c r="G5" s="92"/>
      <c r="H5" s="92"/>
      <c r="I5" s="9"/>
      <c r="J5" s="10" t="s">
        <v>43</v>
      </c>
      <c r="K5" s="27">
        <v>25</v>
      </c>
      <c r="L5" s="14" t="s">
        <v>52</v>
      </c>
      <c r="M5" s="9"/>
      <c r="N5" s="11"/>
      <c r="O5" s="69" t="s">
        <v>25</v>
      </c>
      <c r="P5" s="71">
        <f>Q22+L30+L37</f>
        <v>9011000</v>
      </c>
      <c r="Q5" s="72"/>
      <c r="R5" s="6"/>
      <c r="S5" s="6"/>
    </row>
    <row r="6" spans="3:19" ht="19.149999999999999" customHeight="1" thickBot="1">
      <c r="C6" s="13" t="s">
        <v>3</v>
      </c>
      <c r="D6" s="93" t="s">
        <v>42</v>
      </c>
      <c r="E6" s="93"/>
      <c r="F6" s="93"/>
      <c r="G6" s="93"/>
      <c r="H6" s="93"/>
      <c r="I6" s="9"/>
      <c r="J6" s="15" t="s">
        <v>44</v>
      </c>
      <c r="K6" s="28">
        <v>50</v>
      </c>
      <c r="L6" s="14" t="s">
        <v>52</v>
      </c>
      <c r="M6" s="9"/>
      <c r="N6" s="11"/>
      <c r="O6" s="70"/>
      <c r="P6" s="73"/>
      <c r="Q6" s="74"/>
      <c r="R6" s="6"/>
      <c r="S6" s="6"/>
    </row>
    <row r="7" spans="3:19" ht="19" customHeight="1">
      <c r="C7" s="9"/>
      <c r="D7" s="9"/>
      <c r="E7" s="9"/>
      <c r="F7" s="9"/>
      <c r="G7" s="9"/>
      <c r="H7" s="9"/>
      <c r="I7" s="9"/>
      <c r="J7" s="9"/>
      <c r="K7" s="9"/>
      <c r="L7" s="9"/>
      <c r="M7" s="9"/>
      <c r="N7" s="9"/>
      <c r="O7" s="9"/>
      <c r="P7" s="9"/>
      <c r="Q7" s="9"/>
      <c r="R7" s="6"/>
      <c r="S7" s="6"/>
    </row>
    <row r="8" spans="3:19" ht="19" customHeight="1">
      <c r="C8" s="16" t="s">
        <v>18</v>
      </c>
      <c r="D8" s="16"/>
      <c r="E8" s="16"/>
      <c r="F8" s="16"/>
      <c r="G8" s="16"/>
      <c r="H8" s="16"/>
      <c r="I8" s="16"/>
      <c r="J8" s="16"/>
      <c r="K8" s="16"/>
      <c r="L8" s="16"/>
      <c r="M8" s="16"/>
      <c r="N8" s="16"/>
      <c r="O8" s="16"/>
      <c r="P8" s="16"/>
      <c r="Q8" s="12" t="s">
        <v>31</v>
      </c>
      <c r="R8" s="6"/>
      <c r="S8" s="6"/>
    </row>
    <row r="9" spans="3:19" ht="19.149999999999999" customHeight="1">
      <c r="C9" s="76" t="s">
        <v>10</v>
      </c>
      <c r="D9" s="77"/>
      <c r="E9" s="78"/>
      <c r="F9" s="48" t="s">
        <v>13</v>
      </c>
      <c r="G9" s="48" t="s">
        <v>33</v>
      </c>
      <c r="H9" s="48" t="s">
        <v>51</v>
      </c>
      <c r="I9" s="48" t="s">
        <v>39</v>
      </c>
      <c r="J9" s="48" t="s">
        <v>5</v>
      </c>
      <c r="K9" s="48" t="s">
        <v>15</v>
      </c>
      <c r="L9" s="48" t="s">
        <v>50</v>
      </c>
      <c r="M9" s="48" t="s">
        <v>36</v>
      </c>
      <c r="N9" s="39" t="s">
        <v>34</v>
      </c>
      <c r="O9" s="39" t="s">
        <v>2</v>
      </c>
      <c r="P9" s="48" t="s">
        <v>45</v>
      </c>
      <c r="Q9" s="39" t="s">
        <v>46</v>
      </c>
      <c r="R9" s="6"/>
      <c r="S9" s="6"/>
    </row>
    <row r="10" spans="3:19" ht="38" customHeight="1">
      <c r="C10" s="79"/>
      <c r="D10" s="80"/>
      <c r="E10" s="81"/>
      <c r="F10" s="66"/>
      <c r="G10" s="66"/>
      <c r="H10" s="49"/>
      <c r="I10" s="49"/>
      <c r="J10" s="66"/>
      <c r="K10" s="66"/>
      <c r="L10" s="66"/>
      <c r="M10" s="49"/>
      <c r="N10" s="40"/>
      <c r="O10" s="40"/>
      <c r="P10" s="49"/>
      <c r="Q10" s="40"/>
      <c r="R10" s="6"/>
      <c r="S10" s="6"/>
    </row>
    <row r="11" spans="3:19" ht="20.5" customHeight="1">
      <c r="C11" s="82"/>
      <c r="D11" s="83"/>
      <c r="E11" s="83"/>
      <c r="F11" s="17" t="s">
        <v>12</v>
      </c>
      <c r="G11" s="18" t="s">
        <v>11</v>
      </c>
      <c r="H11" s="19" t="s">
        <v>38</v>
      </c>
      <c r="I11" s="19" t="s">
        <v>1</v>
      </c>
      <c r="J11" s="19" t="s">
        <v>0</v>
      </c>
      <c r="K11" s="19" t="s">
        <v>32</v>
      </c>
      <c r="L11" s="19" t="s">
        <v>35</v>
      </c>
      <c r="M11" s="19" t="s">
        <v>7</v>
      </c>
      <c r="N11" s="19" t="s">
        <v>8</v>
      </c>
      <c r="O11" s="19" t="s">
        <v>37</v>
      </c>
      <c r="P11" s="20" t="s">
        <v>16</v>
      </c>
      <c r="Q11" s="20" t="s">
        <v>17</v>
      </c>
      <c r="R11" s="6"/>
      <c r="S11" s="6"/>
    </row>
    <row r="12" spans="3:19" ht="19.149999999999999" customHeight="1">
      <c r="C12" s="90" t="s">
        <v>54</v>
      </c>
      <c r="D12" s="60"/>
      <c r="E12" s="61"/>
      <c r="F12" s="91">
        <v>1</v>
      </c>
      <c r="G12" s="88">
        <v>2500000</v>
      </c>
      <c r="H12" s="88">
        <v>500000</v>
      </c>
      <c r="I12" s="51">
        <f>G12+H12</f>
        <v>3000000</v>
      </c>
      <c r="J12" s="88">
        <v>3000000</v>
      </c>
      <c r="K12" s="88">
        <v>0</v>
      </c>
      <c r="L12" s="51">
        <f>J12-K12</f>
        <v>3000000</v>
      </c>
      <c r="M12" s="37">
        <f>IFERROR(J12/F12,"0")</f>
        <v>3000000</v>
      </c>
      <c r="N12" s="37">
        <f>ROUNDDOWN(M12*3/4,0)</f>
        <v>2250000</v>
      </c>
      <c r="O12" s="88">
        <v>2000000</v>
      </c>
      <c r="P12" s="37">
        <f>MIN(N12:O13)</f>
        <v>2000000</v>
      </c>
      <c r="Q12" s="37">
        <f>ROUNDDOWN(P12,-3)*F12</f>
        <v>2000000</v>
      </c>
      <c r="R12" s="6"/>
      <c r="S12" s="6"/>
    </row>
    <row r="13" spans="3:19" ht="19.149999999999999" customHeight="1">
      <c r="C13" s="62"/>
      <c r="D13" s="63"/>
      <c r="E13" s="64"/>
      <c r="F13" s="89"/>
      <c r="G13" s="89"/>
      <c r="H13" s="89"/>
      <c r="I13" s="52"/>
      <c r="J13" s="89"/>
      <c r="K13" s="89"/>
      <c r="L13" s="52"/>
      <c r="M13" s="38"/>
      <c r="N13" s="38"/>
      <c r="O13" s="89"/>
      <c r="P13" s="38"/>
      <c r="Q13" s="38"/>
      <c r="R13" s="6"/>
      <c r="S13" s="6"/>
    </row>
    <row r="14" spans="3:19" ht="19.149999999999999" customHeight="1">
      <c r="C14" s="90" t="s">
        <v>55</v>
      </c>
      <c r="D14" s="60"/>
      <c r="E14" s="61"/>
      <c r="F14" s="91">
        <v>22</v>
      </c>
      <c r="G14" s="88">
        <v>7700000</v>
      </c>
      <c r="H14" s="88">
        <v>0</v>
      </c>
      <c r="I14" s="51">
        <f>G14+H14</f>
        <v>7700000</v>
      </c>
      <c r="J14" s="88">
        <v>6600000</v>
      </c>
      <c r="K14" s="88">
        <v>0</v>
      </c>
      <c r="L14" s="51">
        <f>J14-K14</f>
        <v>6600000</v>
      </c>
      <c r="M14" s="37">
        <f>IFERROR(J14/F14,"0")</f>
        <v>300000</v>
      </c>
      <c r="N14" s="37">
        <f t="shared" ref="N14" si="0">ROUNDDOWN(M14*3/4,0)</f>
        <v>225000</v>
      </c>
      <c r="O14" s="88">
        <v>300000</v>
      </c>
      <c r="P14" s="37">
        <f t="shared" ref="P14" si="1">MIN(N14:O15)</f>
        <v>225000</v>
      </c>
      <c r="Q14" s="37">
        <f>ROUNDDOWN(P14,-3)*F14</f>
        <v>4950000</v>
      </c>
      <c r="R14" s="6"/>
      <c r="S14" s="6"/>
    </row>
    <row r="15" spans="3:19" ht="19.149999999999999" customHeight="1">
      <c r="C15" s="62"/>
      <c r="D15" s="63"/>
      <c r="E15" s="64"/>
      <c r="F15" s="89"/>
      <c r="G15" s="89"/>
      <c r="H15" s="89"/>
      <c r="I15" s="52"/>
      <c r="J15" s="89"/>
      <c r="K15" s="89"/>
      <c r="L15" s="52"/>
      <c r="M15" s="38"/>
      <c r="N15" s="38"/>
      <c r="O15" s="89"/>
      <c r="P15" s="38"/>
      <c r="Q15" s="38"/>
      <c r="R15" s="6"/>
      <c r="S15" s="6"/>
    </row>
    <row r="16" spans="3:19" ht="19.149999999999999" customHeight="1">
      <c r="C16" s="90" t="s">
        <v>56</v>
      </c>
      <c r="D16" s="60"/>
      <c r="E16" s="61"/>
      <c r="F16" s="91">
        <v>3</v>
      </c>
      <c r="G16" s="88">
        <v>2400000</v>
      </c>
      <c r="H16" s="88">
        <v>0</v>
      </c>
      <c r="I16" s="51">
        <f>G16+H16</f>
        <v>2400000</v>
      </c>
      <c r="J16" s="88">
        <v>2250000</v>
      </c>
      <c r="K16" s="88">
        <v>0</v>
      </c>
      <c r="L16" s="51">
        <f>J16-K16</f>
        <v>2250000</v>
      </c>
      <c r="M16" s="37">
        <f>IFERROR(J16/F16,"0")</f>
        <v>750000</v>
      </c>
      <c r="N16" s="37">
        <f t="shared" ref="N16" si="2">ROUNDDOWN(M16*3/4,0)</f>
        <v>562500</v>
      </c>
      <c r="O16" s="88">
        <v>1000000</v>
      </c>
      <c r="P16" s="37">
        <f t="shared" ref="P16" si="3">MIN(N16:O17)</f>
        <v>562500</v>
      </c>
      <c r="Q16" s="37">
        <f>ROUNDDOWN(P16,-3)*F16</f>
        <v>1686000</v>
      </c>
      <c r="R16" s="6"/>
      <c r="S16" s="6"/>
    </row>
    <row r="17" spans="3:27" ht="19.149999999999999" customHeight="1">
      <c r="C17" s="62"/>
      <c r="D17" s="63"/>
      <c r="E17" s="64"/>
      <c r="F17" s="89"/>
      <c r="G17" s="89"/>
      <c r="H17" s="89"/>
      <c r="I17" s="52"/>
      <c r="J17" s="89"/>
      <c r="K17" s="89"/>
      <c r="L17" s="52"/>
      <c r="M17" s="38"/>
      <c r="N17" s="38"/>
      <c r="O17" s="89"/>
      <c r="P17" s="38"/>
      <c r="Q17" s="38"/>
      <c r="R17" s="6"/>
      <c r="S17" s="6"/>
    </row>
    <row r="18" spans="3:27" ht="19.149999999999999" customHeight="1">
      <c r="C18" s="59"/>
      <c r="D18" s="60"/>
      <c r="E18" s="61"/>
      <c r="F18" s="65"/>
      <c r="G18" s="35"/>
      <c r="H18" s="35"/>
      <c r="I18" s="51">
        <f>G18+H18</f>
        <v>0</v>
      </c>
      <c r="J18" s="35"/>
      <c r="K18" s="35"/>
      <c r="L18" s="51">
        <f>J18-K18</f>
        <v>0</v>
      </c>
      <c r="M18" s="37" t="str">
        <f>IFERROR(J18/F18,"0")</f>
        <v>0</v>
      </c>
      <c r="N18" s="37">
        <f>ROUNDDOWN(M18*3/4,0)</f>
        <v>0</v>
      </c>
      <c r="O18" s="35"/>
      <c r="P18" s="37">
        <f t="shared" ref="P18" si="4">MIN(N18:O19)</f>
        <v>0</v>
      </c>
      <c r="Q18" s="37">
        <f>ROUNDDOWN(P18,-3)*F18</f>
        <v>0</v>
      </c>
      <c r="R18" s="6"/>
      <c r="S18" s="6"/>
    </row>
    <row r="19" spans="3:27" ht="19.149999999999999" customHeight="1">
      <c r="C19" s="62"/>
      <c r="D19" s="63"/>
      <c r="E19" s="64"/>
      <c r="F19" s="36"/>
      <c r="G19" s="36"/>
      <c r="H19" s="36"/>
      <c r="I19" s="52"/>
      <c r="J19" s="36"/>
      <c r="K19" s="36"/>
      <c r="L19" s="52"/>
      <c r="M19" s="38"/>
      <c r="N19" s="38"/>
      <c r="O19" s="36"/>
      <c r="P19" s="38"/>
      <c r="Q19" s="38"/>
      <c r="R19" s="6"/>
      <c r="S19" s="6"/>
    </row>
    <row r="20" spans="3:27" ht="19" customHeight="1">
      <c r="C20" s="59"/>
      <c r="D20" s="60"/>
      <c r="E20" s="61"/>
      <c r="F20" s="65"/>
      <c r="G20" s="35"/>
      <c r="H20" s="35"/>
      <c r="I20" s="51">
        <f>G20+H20</f>
        <v>0</v>
      </c>
      <c r="J20" s="35"/>
      <c r="K20" s="35"/>
      <c r="L20" s="51">
        <f>J20-K20</f>
        <v>0</v>
      </c>
      <c r="M20" s="37" t="str">
        <f>IFERROR(J20/F20,"0")</f>
        <v>0</v>
      </c>
      <c r="N20" s="37">
        <f t="shared" ref="N20" si="5">ROUNDDOWN(M20*3/4,0)</f>
        <v>0</v>
      </c>
      <c r="O20" s="35"/>
      <c r="P20" s="37">
        <f t="shared" ref="P20" si="6">MIN(N20:O21)</f>
        <v>0</v>
      </c>
      <c r="Q20" s="37">
        <f>ROUNDDOWN(P20,-3)*F20</f>
        <v>0</v>
      </c>
      <c r="R20" s="6"/>
      <c r="S20" s="6"/>
    </row>
    <row r="21" spans="3:27" ht="19.149999999999999" customHeight="1">
      <c r="C21" s="62"/>
      <c r="D21" s="63"/>
      <c r="E21" s="64"/>
      <c r="F21" s="36"/>
      <c r="G21" s="36"/>
      <c r="H21" s="36"/>
      <c r="I21" s="52"/>
      <c r="J21" s="36"/>
      <c r="K21" s="36"/>
      <c r="L21" s="52"/>
      <c r="M21" s="38"/>
      <c r="N21" s="38"/>
      <c r="O21" s="36"/>
      <c r="P21" s="38"/>
      <c r="Q21" s="38"/>
      <c r="R21" s="6"/>
      <c r="S21" s="6"/>
    </row>
    <row r="22" spans="3:27" ht="19.149999999999999" customHeight="1">
      <c r="C22" s="53" t="s">
        <v>14</v>
      </c>
      <c r="D22" s="54"/>
      <c r="E22" s="55"/>
      <c r="F22" s="51">
        <f>SUM(F12:F21)</f>
        <v>26</v>
      </c>
      <c r="G22" s="51">
        <f t="shared" ref="G22:Q22" si="7">SUM(G12:G21)</f>
        <v>12600000</v>
      </c>
      <c r="H22" s="51">
        <f>SUM(H12:H21)</f>
        <v>500000</v>
      </c>
      <c r="I22" s="51">
        <f>SUM(I12:I21)</f>
        <v>13100000</v>
      </c>
      <c r="J22" s="51">
        <f t="shared" si="7"/>
        <v>11850000</v>
      </c>
      <c r="K22" s="51">
        <f t="shared" si="7"/>
        <v>0</v>
      </c>
      <c r="L22" s="51">
        <f t="shared" si="7"/>
        <v>11850000</v>
      </c>
      <c r="M22" s="51">
        <f t="shared" si="7"/>
        <v>4050000</v>
      </c>
      <c r="N22" s="51">
        <f t="shared" si="7"/>
        <v>3037500</v>
      </c>
      <c r="O22" s="51">
        <f t="shared" si="7"/>
        <v>3300000</v>
      </c>
      <c r="P22" s="51">
        <f t="shared" si="7"/>
        <v>2787500</v>
      </c>
      <c r="Q22" s="51">
        <f t="shared" si="7"/>
        <v>8636000</v>
      </c>
      <c r="R22" s="6"/>
      <c r="S22" s="6"/>
    </row>
    <row r="23" spans="3:27" ht="19.149999999999999" customHeight="1">
      <c r="C23" s="56"/>
      <c r="D23" s="57"/>
      <c r="E23" s="58"/>
      <c r="F23" s="52"/>
      <c r="G23" s="52"/>
      <c r="H23" s="52"/>
      <c r="I23" s="52"/>
      <c r="J23" s="52"/>
      <c r="K23" s="52"/>
      <c r="L23" s="52"/>
      <c r="M23" s="52"/>
      <c r="N23" s="52"/>
      <c r="O23" s="52"/>
      <c r="P23" s="52"/>
      <c r="Q23" s="52"/>
      <c r="R23" s="6"/>
      <c r="S23" s="6"/>
    </row>
    <row r="24" spans="3:27" ht="9" customHeight="1">
      <c r="C24" s="9"/>
      <c r="D24" s="9"/>
      <c r="E24" s="9"/>
      <c r="F24" s="9"/>
      <c r="G24" s="9"/>
      <c r="H24" s="9"/>
      <c r="I24" s="9"/>
      <c r="J24" s="9"/>
      <c r="K24" s="9"/>
      <c r="L24" s="9"/>
      <c r="M24" s="9"/>
      <c r="N24" s="9"/>
      <c r="O24" s="9"/>
      <c r="P24" s="9"/>
      <c r="Q24" s="9"/>
      <c r="R24" s="6"/>
      <c r="S24" s="6"/>
    </row>
    <row r="25" spans="3:27" ht="3" customHeight="1">
      <c r="C25" s="9"/>
      <c r="D25" s="9"/>
      <c r="E25" s="9"/>
      <c r="F25" s="9"/>
      <c r="G25" s="9"/>
      <c r="H25" s="9"/>
      <c r="I25" s="9"/>
      <c r="J25" s="9"/>
      <c r="K25" s="9"/>
      <c r="L25" s="9"/>
      <c r="M25" s="9"/>
      <c r="N25" s="9"/>
      <c r="O25" s="9"/>
      <c r="P25" s="9"/>
      <c r="Q25" s="9"/>
      <c r="R25" s="6"/>
      <c r="S25" s="6"/>
    </row>
    <row r="26" spans="3:27" ht="22.5" customHeight="1">
      <c r="C26" s="50" t="s">
        <v>22</v>
      </c>
      <c r="D26" s="50"/>
      <c r="E26" s="50"/>
      <c r="F26" s="50"/>
      <c r="G26" s="50"/>
      <c r="H26" s="50"/>
      <c r="I26" s="21"/>
      <c r="J26" s="21"/>
      <c r="K26" s="21"/>
      <c r="L26" s="12" t="s">
        <v>31</v>
      </c>
      <c r="M26" s="22"/>
      <c r="N26" s="22"/>
      <c r="O26" s="22"/>
      <c r="P26" s="22"/>
      <c r="Q26" s="23"/>
      <c r="R26" s="2"/>
    </row>
    <row r="27" spans="3:27" ht="13.5" customHeight="1">
      <c r="C27" s="44" t="s">
        <v>4</v>
      </c>
      <c r="D27" s="45"/>
      <c r="E27" s="44" t="s">
        <v>20</v>
      </c>
      <c r="F27" s="45"/>
      <c r="G27" s="39" t="s">
        <v>19</v>
      </c>
      <c r="H27" s="39" t="s">
        <v>29</v>
      </c>
      <c r="I27" s="39" t="s">
        <v>30</v>
      </c>
      <c r="J27" s="39" t="s">
        <v>21</v>
      </c>
      <c r="K27" s="48" t="s">
        <v>47</v>
      </c>
      <c r="L27" s="39" t="s">
        <v>48</v>
      </c>
      <c r="M27" s="41" t="s">
        <v>40</v>
      </c>
      <c r="N27" s="41"/>
      <c r="O27" s="41"/>
      <c r="P27" s="41"/>
      <c r="Q27" s="41"/>
    </row>
    <row r="28" spans="3:27" ht="37.5" customHeight="1">
      <c r="C28" s="46"/>
      <c r="D28" s="47"/>
      <c r="E28" s="46"/>
      <c r="F28" s="47"/>
      <c r="G28" s="40"/>
      <c r="H28" s="40"/>
      <c r="I28" s="40"/>
      <c r="J28" s="40"/>
      <c r="K28" s="49"/>
      <c r="L28" s="40"/>
      <c r="M28" s="41"/>
      <c r="N28" s="41"/>
      <c r="O28" s="41"/>
      <c r="P28" s="41"/>
      <c r="Q28" s="41"/>
      <c r="R28" s="5"/>
      <c r="S28" s="5"/>
      <c r="Y28" s="5"/>
      <c r="Z28" s="5"/>
      <c r="AA28" s="5"/>
    </row>
    <row r="29" spans="3:27" ht="13.5" customHeight="1">
      <c r="C29" s="29" t="s">
        <v>6</v>
      </c>
      <c r="D29" s="30"/>
      <c r="E29" s="29" t="s">
        <v>26</v>
      </c>
      <c r="F29" s="30"/>
      <c r="G29" s="19" t="s">
        <v>1</v>
      </c>
      <c r="H29" s="19" t="s">
        <v>0</v>
      </c>
      <c r="I29" s="19" t="s">
        <v>27</v>
      </c>
      <c r="J29" s="19" t="s">
        <v>28</v>
      </c>
      <c r="K29" s="19" t="s">
        <v>7</v>
      </c>
      <c r="L29" s="19" t="s">
        <v>8</v>
      </c>
      <c r="M29" s="41"/>
      <c r="N29" s="41"/>
      <c r="O29" s="41"/>
      <c r="P29" s="41"/>
      <c r="Q29" s="41"/>
      <c r="R29" s="5"/>
      <c r="S29" s="5"/>
      <c r="Y29" s="5"/>
      <c r="Z29" s="5"/>
      <c r="AA29" s="5"/>
    </row>
    <row r="30" spans="3:27" ht="25" customHeight="1">
      <c r="C30" s="31"/>
      <c r="D30" s="32"/>
      <c r="E30" s="31"/>
      <c r="F30" s="32"/>
      <c r="G30" s="35"/>
      <c r="H30" s="37">
        <f>E30-G30</f>
        <v>0</v>
      </c>
      <c r="I30" s="37">
        <f>H30*3/4</f>
        <v>0</v>
      </c>
      <c r="J30" s="37">
        <v>10000000</v>
      </c>
      <c r="K30" s="37">
        <f>MIN(I30:J31)</f>
        <v>0</v>
      </c>
      <c r="L30" s="37">
        <f>ROUNDDOWN(K30,-3)</f>
        <v>0</v>
      </c>
      <c r="M30" s="41"/>
      <c r="N30" s="41"/>
      <c r="O30" s="41"/>
      <c r="P30" s="41"/>
      <c r="Q30" s="41"/>
      <c r="R30" s="5"/>
      <c r="S30" s="5"/>
      <c r="Y30" s="5"/>
      <c r="Z30" s="5"/>
      <c r="AA30" s="5"/>
    </row>
    <row r="31" spans="3:27" ht="24" customHeight="1">
      <c r="C31" s="33"/>
      <c r="D31" s="34"/>
      <c r="E31" s="33"/>
      <c r="F31" s="34"/>
      <c r="G31" s="36"/>
      <c r="H31" s="38"/>
      <c r="I31" s="38"/>
      <c r="J31" s="38"/>
      <c r="K31" s="38"/>
      <c r="L31" s="38"/>
      <c r="M31" s="41"/>
      <c r="N31" s="41"/>
      <c r="O31" s="41"/>
      <c r="P31" s="41"/>
      <c r="Q31" s="41"/>
      <c r="R31" s="7"/>
      <c r="S31" s="7"/>
      <c r="Y31" s="7"/>
      <c r="Z31" s="7"/>
      <c r="AA31" s="7"/>
    </row>
    <row r="32" spans="3:27" ht="10.5" customHeight="1">
      <c r="C32" s="42"/>
      <c r="D32" s="42"/>
      <c r="E32" s="42"/>
      <c r="F32" s="42"/>
      <c r="G32" s="42"/>
      <c r="H32" s="42"/>
      <c r="I32" s="42"/>
      <c r="J32" s="42"/>
      <c r="K32" s="42"/>
      <c r="L32" s="42"/>
      <c r="M32" s="41"/>
      <c r="N32" s="41"/>
      <c r="O32" s="41"/>
      <c r="P32" s="41"/>
      <c r="Q32" s="41"/>
      <c r="R32" s="8"/>
      <c r="S32" s="8"/>
      <c r="Y32" s="8"/>
      <c r="Z32" s="8"/>
      <c r="AA32" s="8"/>
    </row>
    <row r="33" spans="3:27" ht="21.5" customHeight="1">
      <c r="C33" s="43" t="s">
        <v>23</v>
      </c>
      <c r="D33" s="43"/>
      <c r="E33" s="43"/>
      <c r="F33" s="43"/>
      <c r="G33" s="43"/>
      <c r="H33" s="43"/>
      <c r="I33" s="24"/>
      <c r="J33" s="24"/>
      <c r="K33" s="24"/>
      <c r="L33" s="12" t="s">
        <v>31</v>
      </c>
      <c r="M33" s="41"/>
      <c r="N33" s="41"/>
      <c r="O33" s="41"/>
      <c r="P33" s="41"/>
      <c r="Q33" s="41"/>
      <c r="R33" s="8"/>
      <c r="S33" s="8"/>
      <c r="Y33" s="8"/>
      <c r="Z33" s="8"/>
      <c r="AA33" s="8"/>
    </row>
    <row r="34" spans="3:27" ht="24" customHeight="1">
      <c r="C34" s="44" t="s">
        <v>4</v>
      </c>
      <c r="D34" s="45"/>
      <c r="E34" s="44" t="s">
        <v>20</v>
      </c>
      <c r="F34" s="45"/>
      <c r="G34" s="39" t="s">
        <v>19</v>
      </c>
      <c r="H34" s="39" t="s">
        <v>29</v>
      </c>
      <c r="I34" s="39" t="s">
        <v>30</v>
      </c>
      <c r="J34" s="39" t="s">
        <v>21</v>
      </c>
      <c r="K34" s="48" t="s">
        <v>47</v>
      </c>
      <c r="L34" s="39" t="s">
        <v>49</v>
      </c>
      <c r="M34" s="41"/>
      <c r="N34" s="41"/>
      <c r="O34" s="41"/>
      <c r="P34" s="41"/>
      <c r="Q34" s="41"/>
      <c r="R34" s="2"/>
    </row>
    <row r="35" spans="3:27" ht="25.5" customHeight="1">
      <c r="C35" s="46"/>
      <c r="D35" s="47"/>
      <c r="E35" s="46"/>
      <c r="F35" s="47"/>
      <c r="G35" s="40"/>
      <c r="H35" s="40"/>
      <c r="I35" s="40"/>
      <c r="J35" s="40"/>
      <c r="K35" s="49"/>
      <c r="L35" s="40"/>
      <c r="M35" s="41"/>
      <c r="N35" s="41"/>
      <c r="O35" s="41"/>
      <c r="P35" s="41"/>
      <c r="Q35" s="41"/>
      <c r="R35" s="2"/>
    </row>
    <row r="36" spans="3:27" ht="14">
      <c r="C36" s="29" t="s">
        <v>6</v>
      </c>
      <c r="D36" s="30"/>
      <c r="E36" s="29" t="s">
        <v>26</v>
      </c>
      <c r="F36" s="30"/>
      <c r="G36" s="19" t="s">
        <v>1</v>
      </c>
      <c r="H36" s="19" t="s">
        <v>0</v>
      </c>
      <c r="I36" s="19" t="s">
        <v>27</v>
      </c>
      <c r="J36" s="19" t="s">
        <v>28</v>
      </c>
      <c r="K36" s="19" t="s">
        <v>7</v>
      </c>
      <c r="L36" s="19" t="s">
        <v>8</v>
      </c>
      <c r="M36" s="41"/>
      <c r="N36" s="41"/>
      <c r="O36" s="41"/>
      <c r="P36" s="41"/>
      <c r="Q36" s="41"/>
    </row>
    <row r="37" spans="3:27">
      <c r="C37" s="84">
        <v>500000</v>
      </c>
      <c r="D37" s="85"/>
      <c r="E37" s="84">
        <v>500000</v>
      </c>
      <c r="F37" s="85"/>
      <c r="G37" s="88">
        <v>0</v>
      </c>
      <c r="H37" s="37">
        <f>E37-G37</f>
        <v>500000</v>
      </c>
      <c r="I37" s="37">
        <f>H37*3/4</f>
        <v>375000</v>
      </c>
      <c r="J37" s="37">
        <v>450000</v>
      </c>
      <c r="K37" s="37">
        <f>MIN(I37:J38)</f>
        <v>375000</v>
      </c>
      <c r="L37" s="37">
        <f>ROUNDDOWN(K37,-3)</f>
        <v>375000</v>
      </c>
      <c r="M37" s="41"/>
      <c r="N37" s="41"/>
      <c r="O37" s="41"/>
      <c r="P37" s="41"/>
      <c r="Q37" s="41"/>
    </row>
    <row r="38" spans="3:27" ht="35" customHeight="1">
      <c r="C38" s="86"/>
      <c r="D38" s="87"/>
      <c r="E38" s="86"/>
      <c r="F38" s="87"/>
      <c r="G38" s="89"/>
      <c r="H38" s="38"/>
      <c r="I38" s="38"/>
      <c r="J38" s="38"/>
      <c r="K38" s="38"/>
      <c r="L38" s="38"/>
      <c r="M38" s="41"/>
      <c r="N38" s="41"/>
      <c r="O38" s="41"/>
      <c r="P38" s="41"/>
      <c r="Q38" s="41"/>
    </row>
    <row r="39" spans="3:27">
      <c r="C39" s="4"/>
      <c r="D39" s="4"/>
      <c r="E39" s="4"/>
      <c r="F39" s="3"/>
      <c r="G39" s="3"/>
      <c r="H39" s="3"/>
      <c r="I39" s="3"/>
      <c r="J39" s="3"/>
      <c r="K39" s="3"/>
      <c r="L39" s="3"/>
      <c r="M39" s="3"/>
      <c r="N39" s="3"/>
      <c r="O39" s="3"/>
      <c r="P39" s="3"/>
      <c r="Q39" s="3"/>
    </row>
  </sheetData>
  <sheetProtection selectLockedCells="1"/>
  <mergeCells count="136">
    <mergeCell ref="J9:J10"/>
    <mergeCell ref="K9:K10"/>
    <mergeCell ref="L9:L10"/>
    <mergeCell ref="C3:Q3"/>
    <mergeCell ref="D5:H5"/>
    <mergeCell ref="O5:O6"/>
    <mergeCell ref="P5:Q6"/>
    <mergeCell ref="D6:H6"/>
    <mergeCell ref="C9:E11"/>
    <mergeCell ref="F9:F10"/>
    <mergeCell ref="G9:G10"/>
    <mergeCell ref="H9:H10"/>
    <mergeCell ref="I9:I10"/>
    <mergeCell ref="P9:P10"/>
    <mergeCell ref="Q9:Q10"/>
    <mergeCell ref="M9:M10"/>
    <mergeCell ref="N9:N10"/>
    <mergeCell ref="O9:O10"/>
    <mergeCell ref="Q12:Q13"/>
    <mergeCell ref="C14:E15"/>
    <mergeCell ref="F14:F15"/>
    <mergeCell ref="G14:G15"/>
    <mergeCell ref="H14:H15"/>
    <mergeCell ref="I14:I15"/>
    <mergeCell ref="P14:P15"/>
    <mergeCell ref="Q14:Q15"/>
    <mergeCell ref="M14:M15"/>
    <mergeCell ref="N14:N15"/>
    <mergeCell ref="O14:O15"/>
    <mergeCell ref="C12:E13"/>
    <mergeCell ref="F12:F13"/>
    <mergeCell ref="G12:G13"/>
    <mergeCell ref="H12:H13"/>
    <mergeCell ref="I12:I13"/>
    <mergeCell ref="J12:J13"/>
    <mergeCell ref="K12:K13"/>
    <mergeCell ref="L12:L13"/>
    <mergeCell ref="K16:K17"/>
    <mergeCell ref="L16:L17"/>
    <mergeCell ref="J14:J15"/>
    <mergeCell ref="K14:K15"/>
    <mergeCell ref="L14:L15"/>
    <mergeCell ref="M12:M13"/>
    <mergeCell ref="N12:N13"/>
    <mergeCell ref="O12:O13"/>
    <mergeCell ref="P12:P13"/>
    <mergeCell ref="J18:J19"/>
    <mergeCell ref="K18:K19"/>
    <mergeCell ref="L18:L19"/>
    <mergeCell ref="M16:M17"/>
    <mergeCell ref="N16:N17"/>
    <mergeCell ref="O16:O17"/>
    <mergeCell ref="P16:P17"/>
    <mergeCell ref="Q16:Q17"/>
    <mergeCell ref="C18:E19"/>
    <mergeCell ref="F18:F19"/>
    <mergeCell ref="G18:G19"/>
    <mergeCell ref="H18:H19"/>
    <mergeCell ref="I18:I19"/>
    <mergeCell ref="P18:P19"/>
    <mergeCell ref="Q18:Q19"/>
    <mergeCell ref="M18:M19"/>
    <mergeCell ref="N18:N19"/>
    <mergeCell ref="O18:O19"/>
    <mergeCell ref="C16:E17"/>
    <mergeCell ref="F16:F17"/>
    <mergeCell ref="G16:G17"/>
    <mergeCell ref="H16:H17"/>
    <mergeCell ref="I16:I17"/>
    <mergeCell ref="J16:J17"/>
    <mergeCell ref="M20:M21"/>
    <mergeCell ref="N20:N21"/>
    <mergeCell ref="O20:O21"/>
    <mergeCell ref="P20:P21"/>
    <mergeCell ref="Q20:Q21"/>
    <mergeCell ref="C22:E23"/>
    <mergeCell ref="F22:F23"/>
    <mergeCell ref="G22:G23"/>
    <mergeCell ref="H22:H23"/>
    <mergeCell ref="I22:I23"/>
    <mergeCell ref="P22:P23"/>
    <mergeCell ref="Q22:Q23"/>
    <mergeCell ref="L22:L23"/>
    <mergeCell ref="M22:M23"/>
    <mergeCell ref="N22:N23"/>
    <mergeCell ref="O22:O23"/>
    <mergeCell ref="C20:E21"/>
    <mergeCell ref="F20:F21"/>
    <mergeCell ref="G20:G21"/>
    <mergeCell ref="H20:H21"/>
    <mergeCell ref="I20:I21"/>
    <mergeCell ref="J20:J21"/>
    <mergeCell ref="K20:K21"/>
    <mergeCell ref="L20:L21"/>
    <mergeCell ref="C26:H26"/>
    <mergeCell ref="C27:D28"/>
    <mergeCell ref="E27:F28"/>
    <mergeCell ref="G27:G28"/>
    <mergeCell ref="H27:H28"/>
    <mergeCell ref="I27:I28"/>
    <mergeCell ref="J27:J28"/>
    <mergeCell ref="K27:K28"/>
    <mergeCell ref="J22:J23"/>
    <mergeCell ref="K22:K23"/>
    <mergeCell ref="M27:Q38"/>
    <mergeCell ref="C29:D29"/>
    <mergeCell ref="E29:F29"/>
    <mergeCell ref="C30:D31"/>
    <mergeCell ref="E30:F31"/>
    <mergeCell ref="G30:G31"/>
    <mergeCell ref="H30:H31"/>
    <mergeCell ref="I30:I31"/>
    <mergeCell ref="J30:J31"/>
    <mergeCell ref="K30:K31"/>
    <mergeCell ref="L30:L31"/>
    <mergeCell ref="C32:L32"/>
    <mergeCell ref="C33:H33"/>
    <mergeCell ref="C34:D35"/>
    <mergeCell ref="E34:F35"/>
    <mergeCell ref="G34:G35"/>
    <mergeCell ref="H34:H35"/>
    <mergeCell ref="I34:I35"/>
    <mergeCell ref="J34:J35"/>
    <mergeCell ref="K37:K38"/>
    <mergeCell ref="L37:L38"/>
    <mergeCell ref="K34:K35"/>
    <mergeCell ref="L34:L35"/>
    <mergeCell ref="C36:D36"/>
    <mergeCell ref="E36:F36"/>
    <mergeCell ref="C37:D38"/>
    <mergeCell ref="E37:F38"/>
    <mergeCell ref="G37:G38"/>
    <mergeCell ref="H37:H38"/>
    <mergeCell ref="I37:I38"/>
    <mergeCell ref="J37:J38"/>
    <mergeCell ref="L27:L28"/>
  </mergeCells>
  <phoneticPr fontId="3"/>
  <dataValidations count="2">
    <dataValidation type="list" allowBlank="1" showInputMessage="1" showErrorMessage="1" sqref="O12:O21" xr:uid="{6863E920-E32B-4F52-84CC-24B6326CB0DF}">
      <formula1>"300000,1000000,1500000,2000000,2500000,1050000,1550000,2050000,2550000"</formula1>
    </dataValidation>
    <dataValidation type="list" allowBlank="1" showInputMessage="1" showErrorMessage="1" sqref="C12:E21" xr:uid="{C96D645B-25AD-4C04-BE3F-2BBDD2220E24}">
      <formula1>"①移乗支援,②移動支援,③排泄支援,④入浴支援,⑤見守り・コミュニケーション,⑥-1 介護ソフト（職員数でライセンス数変動あり）,⑥-2 介護ソフト（職員数でライセンス数変動なし）,⑥-3 介護ソフト以外の介護業務支援,⑦機能訓練支援,⑧食事・栄養管理支援,⑨認知症生活支援・認知症ケア支援,⑩その他に該当する機器"</formula1>
    </dataValidation>
  </dataValidations>
  <printOptions horizontalCentered="1"/>
  <pageMargins left="0.39370078740157483" right="0.39370078740157483" top="0.6" bottom="0.39" header="0.41" footer="0.23622047244094491"/>
  <pageSetup paperSize="9" scale="5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所要額調書</vt:lpstr>
      <vt:lpstr>【記載例】所要額調書</vt:lpstr>
      <vt:lpstr>【記載例】所要額調書!Print_Area</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1050039</dc:creator>
  <cp:lastModifiedBy>2400141</cp:lastModifiedBy>
  <cp:lastPrinted>2025-07-09T07:08:21Z</cp:lastPrinted>
  <dcterms:created xsi:type="dcterms:W3CDTF">2024-08-23T00:36:43Z</dcterms:created>
  <dcterms:modified xsi:type="dcterms:W3CDTF">2025-07-09T07:59:38Z</dcterms:modified>
</cp:coreProperties>
</file>