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172.16.173.186\共通\02 安全推進班\2501_建築物環境配慮制度関係\・評価ツール【熊本県独自】2025.0401更新\"/>
    </mc:Choice>
  </mc:AlternateContent>
  <bookViews>
    <workbookView xWindow="0" yWindow="0" windowWidth="25620" windowHeight="11490" tabRatio="858"/>
  </bookViews>
  <sheets>
    <sheet name="入力フォーム" sheetId="20" r:id="rId1"/>
    <sheet name="外観図" sheetId="22" r:id="rId2"/>
    <sheet name="【公表シート】評価結果" sheetId="4" r:id="rId3"/>
    <sheet name="【公表シート】低炭素化に関する配慮事項" sheetId="23" r:id="rId4"/>
  </sheets>
  <externalReferences>
    <externalReference r:id="rId5"/>
    <externalReference r:id="rId6"/>
    <externalReference r:id="rId7"/>
  </externalReferences>
  <definedNames>
    <definedName name="Cell_計算種別">[1]省エネメニュー!$L$2</definedName>
    <definedName name="Cell_東電温暖化用HEMS削減効果">'[2]070507住宅マクロ条件一覧'!$V$196</definedName>
    <definedName name="_xlnm.Print_Area" localSheetId="3">【公表シート】低炭素化に関する配慮事項!$A$1:$G$13</definedName>
    <definedName name="_xlnm.Print_Area" localSheetId="2">【公表シート】評価結果!$B$1:$R$53</definedName>
    <definedName name="_xlnm.Print_Area" localSheetId="1">外観図!$A$1:$A$4</definedName>
    <definedName name="_xlnm.Print_Area" localSheetId="0">入力フォーム!$A$1:$G$59</definedName>
    <definedName name="衛code" localSheetId="1">#REF!</definedName>
    <definedName name="衛code">#REF!</definedName>
    <definedName name="衛kg" localSheetId="1">#REF!</definedName>
    <definedName name="衛kg">#REF!</definedName>
    <definedName name="空code" localSheetId="1">#REF!</definedName>
    <definedName name="空code">#REF!</definedName>
    <definedName name="空kg" localSheetId="1">#REF!</definedName>
    <definedName name="空kg">#REF!</definedName>
    <definedName name="資材原単">[3]⑬原単位!$A$2:$L$2</definedName>
    <definedName name="昇code" localSheetId="1">#REF!</definedName>
    <definedName name="昇code">#REF!</definedName>
    <definedName name="昇kg" localSheetId="1">#REF!</definedName>
    <definedName name="昇kg">#REF!</definedName>
    <definedName name="設備品目code" localSheetId="1">#REF!</definedName>
    <definedName name="設備品目code">#REF!</definedName>
    <definedName name="設備品目kg1" localSheetId="1">#REF!</definedName>
    <definedName name="設備品目kg1">#REF!</definedName>
    <definedName name="設備品目kg2" localSheetId="1">#REF!</definedName>
    <definedName name="設備品目kg2">#REF!</definedName>
    <definedName name="設備品目kg3" localSheetId="1">#REF!</definedName>
    <definedName name="設備品目kg3">#REF!</definedName>
    <definedName name="設備品目kg4" localSheetId="1">#REF!</definedName>
    <definedName name="設備品目kg4">#REF!</definedName>
    <definedName name="電code" localSheetId="1">#REF!</definedName>
    <definedName name="電code">#REF!</definedName>
    <definedName name="電kg" localSheetId="1">#REF!</definedName>
    <definedName name="電kg">#REF!</definedName>
  </definedNames>
  <calcPr calcId="162913"/>
</workbook>
</file>

<file path=xl/calcChain.xml><?xml version="1.0" encoding="utf-8"?>
<calcChain xmlns="http://schemas.openxmlformats.org/spreadsheetml/2006/main">
  <c r="I4" i="23" l="1"/>
  <c r="C4" i="23" s="1"/>
  <c r="L42" i="20" l="1"/>
  <c r="I37" i="4" l="1"/>
  <c r="I28" i="20"/>
  <c r="I40" i="4" l="1"/>
  <c r="I38" i="4"/>
  <c r="W37" i="4"/>
  <c r="V36" i="4" s="1"/>
  <c r="W36" i="4"/>
  <c r="V37" i="4" l="1"/>
  <c r="I29" i="20"/>
  <c r="I30" i="20"/>
  <c r="I39" i="20"/>
  <c r="N32" i="20"/>
  <c r="L32" i="20"/>
  <c r="M32" i="20"/>
  <c r="J32" i="20"/>
  <c r="O24" i="20"/>
  <c r="L28" i="20" l="1"/>
  <c r="V23" i="4" s="1"/>
  <c r="I24" i="4" s="1"/>
  <c r="K42" i="20"/>
  <c r="V19" i="4" s="1"/>
  <c r="K30" i="20" l="1"/>
  <c r="K29" i="20"/>
  <c r="Z39" i="20"/>
  <c r="Y39" i="20"/>
  <c r="X39" i="20"/>
  <c r="W39" i="20"/>
  <c r="Z31" i="20"/>
  <c r="Y31" i="20"/>
  <c r="X31" i="20"/>
  <c r="W31" i="20"/>
  <c r="Q32" i="20"/>
  <c r="R32" i="20"/>
  <c r="V28" i="4" l="1"/>
  <c r="J29" i="4" s="1"/>
  <c r="V29" i="4"/>
  <c r="O15" i="4" l="1"/>
  <c r="O14" i="4"/>
  <c r="O13" i="4"/>
  <c r="O12" i="4"/>
  <c r="O11" i="4"/>
  <c r="O10" i="4"/>
  <c r="I11" i="23" l="1"/>
  <c r="C11" i="23" s="1"/>
  <c r="I10" i="23"/>
  <c r="C10" i="23" s="1"/>
  <c r="I9" i="23"/>
  <c r="C9" i="23" s="1"/>
  <c r="I8" i="23"/>
  <c r="C8" i="23" s="1"/>
  <c r="I7" i="23"/>
  <c r="C7" i="23" s="1"/>
  <c r="I6" i="23"/>
  <c r="C6" i="23" s="1"/>
  <c r="I5" i="23"/>
  <c r="C5" i="23" s="1"/>
  <c r="V47" i="4"/>
  <c r="D47" i="4" s="1"/>
  <c r="F1" i="23"/>
  <c r="R24" i="20" l="1"/>
  <c r="Q24" i="20"/>
  <c r="Q30" i="20"/>
  <c r="R30" i="20" s="1"/>
  <c r="Q29" i="20"/>
  <c r="R29" i="20" s="1"/>
  <c r="Q28" i="20"/>
  <c r="R28" i="20" s="1"/>
  <c r="Q27" i="20"/>
  <c r="R27" i="20" s="1"/>
  <c r="J25" i="20" l="1"/>
  <c r="W34" i="4" l="1"/>
  <c r="V52" i="4" l="1"/>
  <c r="D52" i="4" s="1"/>
  <c r="W45" i="4" s="1"/>
  <c r="O51" i="4" s="1"/>
  <c r="V51" i="4"/>
  <c r="D51" i="4" s="1"/>
  <c r="V50" i="4"/>
  <c r="D50" i="4" s="1"/>
  <c r="V49" i="4"/>
  <c r="D49" i="4" s="1"/>
  <c r="V48" i="4"/>
  <c r="D48" i="4" s="1"/>
  <c r="V46" i="4"/>
  <c r="D46" i="4" s="1"/>
  <c r="V45" i="4"/>
  <c r="D45" i="4" s="1"/>
  <c r="X30" i="4" l="1"/>
  <c r="U24" i="4"/>
  <c r="V30" i="4" l="1"/>
  <c r="K32" i="20" l="1"/>
  <c r="U37" i="4" s="1"/>
  <c r="U38" i="4" s="1"/>
  <c r="U40" i="4" s="1"/>
  <c r="V18" i="4" s="1"/>
  <c r="O9" i="4" l="1"/>
  <c r="O8" i="4"/>
  <c r="G15" i="4"/>
  <c r="G14" i="4"/>
  <c r="G13" i="4"/>
  <c r="H12" i="4"/>
  <c r="F12" i="4"/>
  <c r="F11" i="4"/>
  <c r="F10" i="4"/>
  <c r="F9" i="4"/>
  <c r="F8" i="4"/>
  <c r="V31" i="4" l="1"/>
  <c r="U25" i="4"/>
  <c r="U26" i="4" s="1"/>
  <c r="V17" i="4" l="1"/>
  <c r="X17" i="4" s="1"/>
  <c r="P17" i="4" s="1"/>
  <c r="J30" i="4"/>
</calcChain>
</file>

<file path=xl/sharedStrings.xml><?xml version="1.0" encoding="utf-8"?>
<sst xmlns="http://schemas.openxmlformats.org/spreadsheetml/2006/main" count="318" uniqueCount="235">
  <si>
    <t>建物名称</t>
    <rPh sb="0" eb="2">
      <t>ﾀﾃﾓﾉ</t>
    </rPh>
    <rPh sb="2" eb="4">
      <t>ﾒｲｼｮｳ</t>
    </rPh>
    <phoneticPr fontId="12" type="noConversion"/>
  </si>
  <si>
    <t>階数</t>
    <rPh sb="0" eb="2">
      <t>カイスウ</t>
    </rPh>
    <phoneticPr fontId="2"/>
  </si>
  <si>
    <t>建設地</t>
    <rPh sb="0" eb="3">
      <t>ｹﾝｾﾂﾁ</t>
    </rPh>
    <phoneticPr fontId="12" type="noConversion"/>
  </si>
  <si>
    <t>構造</t>
    <rPh sb="0" eb="2">
      <t>コウゾウ</t>
    </rPh>
    <phoneticPr fontId="2"/>
  </si>
  <si>
    <t>用途地域</t>
    <rPh sb="0" eb="2">
      <t>ﾖｳﾄ</t>
    </rPh>
    <rPh sb="2" eb="4">
      <t>ﾁｲｷ</t>
    </rPh>
    <phoneticPr fontId="12" type="noConversion"/>
  </si>
  <si>
    <t>気候区分</t>
    <phoneticPr fontId="2"/>
  </si>
  <si>
    <t>建物用途</t>
    <rPh sb="0" eb="2">
      <t>ﾀﾃﾓﾉ</t>
    </rPh>
    <rPh sb="2" eb="4">
      <t>ﾖｳﾄ</t>
    </rPh>
    <phoneticPr fontId="12" type="noConversion"/>
  </si>
  <si>
    <t>竣工年</t>
    <rPh sb="0" eb="2">
      <t>ｼｭﾝｺｳ</t>
    </rPh>
    <rPh sb="2" eb="3">
      <t>ﾈﾝ</t>
    </rPh>
    <phoneticPr fontId="12" type="noConversion"/>
  </si>
  <si>
    <t>評価の実施日</t>
    <rPh sb="0" eb="2">
      <t>ヒョウカ</t>
    </rPh>
    <rPh sb="3" eb="6">
      <t>ジッシビ</t>
    </rPh>
    <phoneticPr fontId="2"/>
  </si>
  <si>
    <t>敷地面積</t>
    <rPh sb="0" eb="2">
      <t>ｼｷﾁ</t>
    </rPh>
    <rPh sb="2" eb="4">
      <t>ﾒﾝｾｷ</t>
    </rPh>
    <phoneticPr fontId="12" type="noConversion"/>
  </si>
  <si>
    <t>㎡</t>
    <phoneticPr fontId="12" type="noConversion"/>
  </si>
  <si>
    <t>作成者</t>
    <rPh sb="0" eb="3">
      <t>サクセイシャ</t>
    </rPh>
    <phoneticPr fontId="2"/>
  </si>
  <si>
    <t>建築面積</t>
    <rPh sb="0" eb="2">
      <t>ｹﾝﾁｸ</t>
    </rPh>
    <rPh sb="2" eb="4">
      <t>ﾒﾝｾｷ</t>
    </rPh>
    <phoneticPr fontId="12" type="noConversion"/>
  </si>
  <si>
    <t>確認日</t>
    <rPh sb="0" eb="2">
      <t>カクニン</t>
    </rPh>
    <rPh sb="2" eb="3">
      <t>ビ</t>
    </rPh>
    <phoneticPr fontId="2"/>
  </si>
  <si>
    <t>延床面積</t>
    <rPh sb="0" eb="1">
      <t>ﾉ</t>
    </rPh>
    <rPh sb="1" eb="4">
      <t>ﾕｶﾒﾝｾｷ</t>
    </rPh>
    <phoneticPr fontId="12" type="noConversion"/>
  </si>
  <si>
    <t>確認者</t>
    <rPh sb="0" eb="2">
      <t>カクニン</t>
    </rPh>
    <rPh sb="2" eb="3">
      <t>シャ</t>
    </rPh>
    <phoneticPr fontId="2"/>
  </si>
  <si>
    <t>結果</t>
    <rPh sb="0" eb="2">
      <t>ケッカ</t>
    </rPh>
    <phoneticPr fontId="2"/>
  </si>
  <si>
    <t>建築物全体</t>
    <rPh sb="0" eb="3">
      <t>ケンチクブツ</t>
    </rPh>
    <rPh sb="3" eb="5">
      <t>ゼンタイ</t>
    </rPh>
    <phoneticPr fontId="2"/>
  </si>
  <si>
    <t>㎡</t>
    <phoneticPr fontId="2"/>
  </si>
  <si>
    <t>GJ/年</t>
    <rPh sb="3" eb="4">
      <t>ネン</t>
    </rPh>
    <phoneticPr fontId="2"/>
  </si>
  <si>
    <t>熊本県熊本市中央区水前寺6-18-1</t>
    <rPh sb="0" eb="2">
      <t>クマモト</t>
    </rPh>
    <rPh sb="2" eb="3">
      <t>ケン</t>
    </rPh>
    <rPh sb="3" eb="5">
      <t>クマモト</t>
    </rPh>
    <rPh sb="5" eb="6">
      <t>シ</t>
    </rPh>
    <rPh sb="6" eb="9">
      <t>チュウオウク</t>
    </rPh>
    <rPh sb="9" eb="12">
      <t>スイゼンジ</t>
    </rPh>
    <phoneticPr fontId="2"/>
  </si>
  <si>
    <t>予定</t>
  </si>
  <si>
    <t>新築</t>
    <rPh sb="0" eb="2">
      <t>シンチク</t>
    </rPh>
    <phoneticPr fontId="2"/>
  </si>
  <si>
    <t>鈴木</t>
    <rPh sb="0" eb="2">
      <t>スズキ</t>
    </rPh>
    <phoneticPr fontId="2"/>
  </si>
  <si>
    <t>佐藤</t>
    <rPh sb="0" eb="2">
      <t>サトウ</t>
    </rPh>
    <phoneticPr fontId="2"/>
  </si>
  <si>
    <t xml:space="preserve"> 学校</t>
  </si>
  <si>
    <t xml:space="preserve"> 物販店</t>
  </si>
  <si>
    <t xml:space="preserve"> 飲食店</t>
  </si>
  <si>
    <t xml:space="preserve"> 集会所</t>
    <rPh sb="1" eb="3">
      <t>シュウカイ</t>
    </rPh>
    <rPh sb="3" eb="4">
      <t>ジョ</t>
    </rPh>
    <phoneticPr fontId="2"/>
  </si>
  <si>
    <t xml:space="preserve"> 工場</t>
    <rPh sb="1" eb="3">
      <t>コウジョウ</t>
    </rPh>
    <phoneticPr fontId="2"/>
  </si>
  <si>
    <t xml:space="preserve"> 病院</t>
  </si>
  <si>
    <t xml:space="preserve"> ホテル</t>
  </si>
  <si>
    <t xml:space="preserve"> 集合住宅</t>
  </si>
  <si>
    <t>用途名</t>
    <rPh sb="0" eb="2">
      <t>ヨウト</t>
    </rPh>
    <rPh sb="2" eb="3">
      <t>メイ</t>
    </rPh>
    <phoneticPr fontId="2"/>
  </si>
  <si>
    <t xml:space="preserve"> 含まれる用途</t>
    <rPh sb="1" eb="2">
      <t>フク</t>
    </rPh>
    <rPh sb="5" eb="7">
      <t>ヨウト</t>
    </rPh>
    <phoneticPr fontId="2"/>
  </si>
  <si>
    <t xml:space="preserve"> 事務所</t>
  </si>
  <si>
    <t xml:space="preserve"> 事務所、庁舎、郵便局 など</t>
    <rPh sb="1" eb="3">
      <t>ジム</t>
    </rPh>
    <rPh sb="3" eb="4">
      <t>ショ</t>
    </rPh>
    <rPh sb="5" eb="7">
      <t>チョウシャ</t>
    </rPh>
    <rPh sb="8" eb="11">
      <t>ユウビンキョク</t>
    </rPh>
    <phoneticPr fontId="2"/>
  </si>
  <si>
    <t xml:space="preserve"> 小学校、中学校、高等学校、大学、高等専門学校、専修学校、各種学校 など</t>
    <rPh sb="1" eb="4">
      <t>ショウガッコウ</t>
    </rPh>
    <rPh sb="5" eb="8">
      <t>チュウガッコウ</t>
    </rPh>
    <rPh sb="9" eb="11">
      <t>コウトウ</t>
    </rPh>
    <rPh sb="11" eb="13">
      <t>ガッコウ</t>
    </rPh>
    <rPh sb="14" eb="16">
      <t>ダイガク</t>
    </rPh>
    <rPh sb="17" eb="19">
      <t>コウトウ</t>
    </rPh>
    <rPh sb="19" eb="21">
      <t>センモン</t>
    </rPh>
    <rPh sb="21" eb="23">
      <t>ガッコウ</t>
    </rPh>
    <rPh sb="24" eb="26">
      <t>センシュウ</t>
    </rPh>
    <rPh sb="26" eb="28">
      <t>ガッコウ</t>
    </rPh>
    <rPh sb="29" eb="31">
      <t>カクシュ</t>
    </rPh>
    <rPh sb="31" eb="33">
      <t>ガッコウ</t>
    </rPh>
    <phoneticPr fontId="2"/>
  </si>
  <si>
    <t xml:space="preserve"> 百貨店、マーケット など</t>
    <rPh sb="1" eb="4">
      <t>ヒャッカテン</t>
    </rPh>
    <phoneticPr fontId="2"/>
  </si>
  <si>
    <t xml:space="preserve"> 飲食店、食堂、喫茶店 など</t>
    <rPh sb="1" eb="3">
      <t>インショク</t>
    </rPh>
    <rPh sb="3" eb="4">
      <t>テン</t>
    </rPh>
    <rPh sb="5" eb="7">
      <t>ショクドウ</t>
    </rPh>
    <rPh sb="8" eb="11">
      <t>キッサテン</t>
    </rPh>
    <phoneticPr fontId="2"/>
  </si>
  <si>
    <t xml:space="preserve"> 公会堂、集会場、図書館、博物館、ボーリング場、体育館、劇場、映画館、展示施設 など</t>
    <rPh sb="1" eb="4">
      <t>コウカイドウ</t>
    </rPh>
    <rPh sb="5" eb="8">
      <t>シュウカイジョウ</t>
    </rPh>
    <rPh sb="22" eb="23">
      <t>ジョウ</t>
    </rPh>
    <rPh sb="24" eb="27">
      <t>タイイクカン</t>
    </rPh>
    <rPh sb="28" eb="30">
      <t>ゲキジョウ</t>
    </rPh>
    <rPh sb="31" eb="34">
      <t>エイガカン</t>
    </rPh>
    <rPh sb="35" eb="37">
      <t>テンジ</t>
    </rPh>
    <rPh sb="37" eb="39">
      <t>シセツ</t>
    </rPh>
    <phoneticPr fontId="2"/>
  </si>
  <si>
    <t xml:space="preserve"> 工場、車庫、倉庫、観覧場、卸売市場 、電算室など</t>
    <rPh sb="1" eb="3">
      <t>コウジョウ</t>
    </rPh>
    <rPh sb="4" eb="6">
      <t>シャコ</t>
    </rPh>
    <rPh sb="7" eb="9">
      <t>ソウコ</t>
    </rPh>
    <rPh sb="10" eb="12">
      <t>カンラン</t>
    </rPh>
    <rPh sb="12" eb="13">
      <t>バ</t>
    </rPh>
    <rPh sb="14" eb="16">
      <t>オロシウリ</t>
    </rPh>
    <rPh sb="16" eb="18">
      <t>シジョウ</t>
    </rPh>
    <rPh sb="20" eb="23">
      <t>デンサンシツ</t>
    </rPh>
    <phoneticPr fontId="2"/>
  </si>
  <si>
    <t xml:space="preserve"> 病院、老人ホーム、身体障害者福祉ホームなど</t>
    <rPh sb="1" eb="3">
      <t>ビョウイン</t>
    </rPh>
    <rPh sb="4" eb="6">
      <t>ロウジン</t>
    </rPh>
    <rPh sb="10" eb="12">
      <t>シンタイ</t>
    </rPh>
    <rPh sb="12" eb="15">
      <t>ショウガイシャ</t>
    </rPh>
    <rPh sb="15" eb="17">
      <t>フクシ</t>
    </rPh>
    <phoneticPr fontId="2"/>
  </si>
  <si>
    <t xml:space="preserve"> ホテル、旅館など</t>
    <rPh sb="5" eb="7">
      <t>リョカン</t>
    </rPh>
    <phoneticPr fontId="2"/>
  </si>
  <si>
    <t>設計値/基準値</t>
    <rPh sb="0" eb="3">
      <t>セッケイチ</t>
    </rPh>
    <rPh sb="4" eb="7">
      <t>キジュンチ</t>
    </rPh>
    <phoneticPr fontId="2"/>
  </si>
  <si>
    <t>結果</t>
    <rPh sb="0" eb="2">
      <t>ケッカ</t>
    </rPh>
    <phoneticPr fontId="2"/>
  </si>
  <si>
    <t>日射熱取得量</t>
    <rPh sb="0" eb="3">
      <t>ニッシャネツ</t>
    </rPh>
    <rPh sb="3" eb="5">
      <t>シュトク</t>
    </rPh>
    <rPh sb="5" eb="6">
      <t>リョウ</t>
    </rPh>
    <phoneticPr fontId="2"/>
  </si>
  <si>
    <t>外皮平均熱貫通率</t>
    <rPh sb="0" eb="2">
      <t>ガイヒ</t>
    </rPh>
    <rPh sb="2" eb="4">
      <t>ヘイキン</t>
    </rPh>
    <rPh sb="4" eb="5">
      <t>ネツ</t>
    </rPh>
    <rPh sb="5" eb="8">
      <t>カンツウリツ</t>
    </rPh>
    <phoneticPr fontId="2"/>
  </si>
  <si>
    <t>②</t>
    <phoneticPr fontId="2"/>
  </si>
  <si>
    <t>③</t>
    <phoneticPr fontId="2"/>
  </si>
  <si>
    <t>標準入力法による</t>
    <rPh sb="0" eb="2">
      <t>ヒョウジュン</t>
    </rPh>
    <rPh sb="2" eb="5">
      <t>ニュウリョクホウ</t>
    </rPh>
    <phoneticPr fontId="2"/>
  </si>
  <si>
    <t>非住宅</t>
    <rPh sb="0" eb="3">
      <t>ヒジュウタク</t>
    </rPh>
    <phoneticPr fontId="2"/>
  </si>
  <si>
    <t>■住戸部分</t>
    <rPh sb="1" eb="3">
      <t>ジュウコ</t>
    </rPh>
    <rPh sb="3" eb="5">
      <t>ブブン</t>
    </rPh>
    <phoneticPr fontId="2"/>
  </si>
  <si>
    <t>4地域</t>
    <rPh sb="1" eb="3">
      <t>チイキ</t>
    </rPh>
    <phoneticPr fontId="2"/>
  </si>
  <si>
    <t>5地域</t>
    <rPh sb="1" eb="3">
      <t>チイキ</t>
    </rPh>
    <phoneticPr fontId="2"/>
  </si>
  <si>
    <t>6地域</t>
    <rPh sb="1" eb="3">
      <t>チイキ</t>
    </rPh>
    <phoneticPr fontId="2"/>
  </si>
  <si>
    <t>7地域</t>
    <rPh sb="1" eb="3">
      <t>チイキ</t>
    </rPh>
    <phoneticPr fontId="2"/>
  </si>
  <si>
    <t xml:space="preserve"> 集合住宅</t>
    <phoneticPr fontId="2"/>
  </si>
  <si>
    <t>非住宅１</t>
    <rPh sb="0" eb="3">
      <t>ヒジュウタク</t>
    </rPh>
    <phoneticPr fontId="2"/>
  </si>
  <si>
    <t>非住宅２</t>
    <rPh sb="0" eb="3">
      <t>ヒジュウタク</t>
    </rPh>
    <phoneticPr fontId="2"/>
  </si>
  <si>
    <t>気候区分</t>
    <rPh sb="0" eb="2">
      <t>キコウ</t>
    </rPh>
    <rPh sb="2" eb="4">
      <t>クブン</t>
    </rPh>
    <phoneticPr fontId="2"/>
  </si>
  <si>
    <t>用途種別</t>
    <rPh sb="0" eb="2">
      <t>ヨウト</t>
    </rPh>
    <rPh sb="2" eb="4">
      <t>シュベツ</t>
    </rPh>
    <phoneticPr fontId="2"/>
  </si>
  <si>
    <t>住宅</t>
    <rPh sb="0" eb="2">
      <t>ジュウタク</t>
    </rPh>
    <phoneticPr fontId="2"/>
  </si>
  <si>
    <t>戸建住宅など</t>
    <rPh sb="0" eb="2">
      <t>コダテ</t>
    </rPh>
    <rPh sb="2" eb="4">
      <t>ジュウタク</t>
    </rPh>
    <phoneticPr fontId="2"/>
  </si>
  <si>
    <t>用途種別</t>
    <rPh sb="0" eb="4">
      <t>ヨウトシュベツ</t>
    </rPh>
    <phoneticPr fontId="2"/>
  </si>
  <si>
    <t>（基準値）</t>
    <rPh sb="1" eb="4">
      <t>キジュンチ</t>
    </rPh>
    <phoneticPr fontId="2"/>
  </si>
  <si>
    <t>W/(㎡・K)</t>
    <phoneticPr fontId="2"/>
  </si>
  <si>
    <t>W/(㎡・K)</t>
    <phoneticPr fontId="2"/>
  </si>
  <si>
    <t>住宅</t>
    <rPh sb="0" eb="2">
      <t>ジュウタク</t>
    </rPh>
    <phoneticPr fontId="2"/>
  </si>
  <si>
    <t>非住宅１</t>
    <rPh sb="0" eb="3">
      <t>ヒジュウタク</t>
    </rPh>
    <phoneticPr fontId="2"/>
  </si>
  <si>
    <t>非住宅２</t>
    <rPh sb="0" eb="3">
      <t>ヒジュウタク</t>
    </rPh>
    <phoneticPr fontId="2"/>
  </si>
  <si>
    <t>該当基準</t>
    <rPh sb="0" eb="2">
      <t>ガイトウ</t>
    </rPh>
    <rPh sb="2" eb="4">
      <t>キジュン</t>
    </rPh>
    <phoneticPr fontId="2"/>
  </si>
  <si>
    <t>レベル１</t>
    <phoneticPr fontId="2"/>
  </si>
  <si>
    <t>レベル２</t>
    <phoneticPr fontId="2"/>
  </si>
  <si>
    <t>レベル３</t>
    <phoneticPr fontId="2"/>
  </si>
  <si>
    <t>レベル４</t>
    <phoneticPr fontId="2"/>
  </si>
  <si>
    <t>レベル５</t>
    <phoneticPr fontId="2"/>
  </si>
  <si>
    <t>最小</t>
    <rPh sb="0" eb="2">
      <t>サイショウ</t>
    </rPh>
    <phoneticPr fontId="2"/>
  </si>
  <si>
    <t>最大</t>
    <rPh sb="0" eb="2">
      <t>サイダイ</t>
    </rPh>
    <phoneticPr fontId="2"/>
  </si>
  <si>
    <t>評価</t>
    <rPh sb="0" eb="2">
      <t>ヒョウカ</t>
    </rPh>
    <phoneticPr fontId="2"/>
  </si>
  <si>
    <t>一次エネルギー性能判定</t>
    <rPh sb="0" eb="2">
      <t>イチジ</t>
    </rPh>
    <rPh sb="7" eb="9">
      <t>セイノウ</t>
    </rPh>
    <rPh sb="9" eb="11">
      <t>ハンテイ</t>
    </rPh>
    <phoneticPr fontId="2"/>
  </si>
  <si>
    <t>住宅部</t>
    <rPh sb="0" eb="2">
      <t>ジュウタク</t>
    </rPh>
    <rPh sb="2" eb="3">
      <t>ブ</t>
    </rPh>
    <phoneticPr fontId="2"/>
  </si>
  <si>
    <t>外皮</t>
    <rPh sb="0" eb="2">
      <t>ガイヒ</t>
    </rPh>
    <phoneticPr fontId="2"/>
  </si>
  <si>
    <t>MJ</t>
    <phoneticPr fontId="2"/>
  </si>
  <si>
    <t>MJ</t>
    <phoneticPr fontId="2"/>
  </si>
  <si>
    <t>1～7地域</t>
    <rPh sb="3" eb="5">
      <t>チイキ</t>
    </rPh>
    <phoneticPr fontId="2"/>
  </si>
  <si>
    <t>a（傾き）</t>
    <rPh sb="2" eb="3">
      <t>カタム</t>
    </rPh>
    <phoneticPr fontId="2"/>
  </si>
  <si>
    <t>ｂ（切片）</t>
    <rPh sb="2" eb="4">
      <t>セッペン</t>
    </rPh>
    <phoneticPr fontId="2"/>
  </si>
  <si>
    <t>対象外</t>
    <rPh sb="0" eb="3">
      <t>タイショウガイ</t>
    </rPh>
    <phoneticPr fontId="2"/>
  </si>
  <si>
    <t>等級1</t>
    <rPh sb="0" eb="2">
      <t>トウキュウ</t>
    </rPh>
    <phoneticPr fontId="2"/>
  </si>
  <si>
    <t>等級2</t>
    <rPh sb="0" eb="2">
      <t>トウキュウ</t>
    </rPh>
    <phoneticPr fontId="2"/>
  </si>
  <si>
    <t>等級3</t>
    <rPh sb="0" eb="2">
      <t>トウキュウ</t>
    </rPh>
    <phoneticPr fontId="2"/>
  </si>
  <si>
    <t>等級4</t>
    <rPh sb="0" eb="2">
      <t>トウキュウ</t>
    </rPh>
    <phoneticPr fontId="2"/>
  </si>
  <si>
    <t>等級4を超える</t>
    <rPh sb="0" eb="2">
      <t>トウキュウ</t>
    </rPh>
    <rPh sb="4" eb="5">
      <t>コ</t>
    </rPh>
    <phoneticPr fontId="2"/>
  </si>
  <si>
    <t>レベル</t>
    <phoneticPr fontId="2"/>
  </si>
  <si>
    <t>レベル</t>
    <phoneticPr fontId="2"/>
  </si>
  <si>
    <t>節水に資する機器</t>
    <rPh sb="0" eb="2">
      <t>セッスイ</t>
    </rPh>
    <rPh sb="3" eb="4">
      <t>シ</t>
    </rPh>
    <rPh sb="6" eb="8">
      <t>キキ</t>
    </rPh>
    <phoneticPr fontId="2"/>
  </si>
  <si>
    <t>雨水・井水・雑排水利用設備</t>
    <rPh sb="0" eb="2">
      <t>ウスイ</t>
    </rPh>
    <rPh sb="3" eb="5">
      <t>イスイ</t>
    </rPh>
    <rPh sb="6" eb="9">
      <t>ザツハイスイ</t>
    </rPh>
    <rPh sb="9" eb="11">
      <t>リヨウ</t>
    </rPh>
    <rPh sb="11" eb="13">
      <t>セツビ</t>
    </rPh>
    <phoneticPr fontId="2"/>
  </si>
  <si>
    <t>HEMS・BEMS
（エネルギーマネジメントシステム）</t>
    <phoneticPr fontId="2"/>
  </si>
  <si>
    <t>住宅の劣化低減</t>
    <phoneticPr fontId="2"/>
  </si>
  <si>
    <t>■　低炭素化に関する配慮事項</t>
    <rPh sb="2" eb="6">
      <t>テイタンソカ</t>
    </rPh>
    <rPh sb="7" eb="8">
      <t>カン</t>
    </rPh>
    <rPh sb="10" eb="12">
      <t>ハイリョ</t>
    </rPh>
    <rPh sb="12" eb="14">
      <t>ジコウ</t>
    </rPh>
    <phoneticPr fontId="2"/>
  </si>
  <si>
    <t>6地域</t>
  </si>
  <si>
    <t>非住宅１</t>
  </si>
  <si>
    <t>外皮性能判定</t>
    <rPh sb="0" eb="2">
      <t>ガイヒ</t>
    </rPh>
    <rPh sb="2" eb="4">
      <t>セイノウ</t>
    </rPh>
    <rPh sb="4" eb="6">
      <t>ハンテイ</t>
    </rPh>
    <phoneticPr fontId="2"/>
  </si>
  <si>
    <t>評価項目</t>
    <rPh sb="0" eb="2">
      <t>ヒョウカ</t>
    </rPh>
    <rPh sb="2" eb="4">
      <t>コウモク</t>
    </rPh>
    <phoneticPr fontId="2"/>
  </si>
  <si>
    <t>計画上の配慮事項</t>
    <phoneticPr fontId="2"/>
  </si>
  <si>
    <t>対応状況</t>
    <rPh sb="0" eb="2">
      <t>タイオウ</t>
    </rPh>
    <rPh sb="2" eb="4">
      <t>ジョウキョウ</t>
    </rPh>
    <phoneticPr fontId="2"/>
  </si>
  <si>
    <t>その他説明事項</t>
    <rPh sb="2" eb="3">
      <t>ホカ</t>
    </rPh>
    <rPh sb="3" eb="5">
      <t>セツメイ</t>
    </rPh>
    <rPh sb="5" eb="7">
      <t>ジコウ</t>
    </rPh>
    <phoneticPr fontId="2"/>
  </si>
  <si>
    <t>BEI値（設計値/基準値）</t>
    <rPh sb="3" eb="4">
      <t>チ</t>
    </rPh>
    <rPh sb="5" eb="8">
      <t>セッケイチ</t>
    </rPh>
    <rPh sb="9" eb="12">
      <t>キジュンチ</t>
    </rPh>
    <phoneticPr fontId="2"/>
  </si>
  <si>
    <t>-</t>
    <phoneticPr fontId="2"/>
  </si>
  <si>
    <t>4地域</t>
    <rPh sb="1" eb="3">
      <t>チイキ</t>
    </rPh>
    <phoneticPr fontId="2"/>
  </si>
  <si>
    <t>5地域</t>
    <rPh sb="1" eb="3">
      <t>チイキ</t>
    </rPh>
    <phoneticPr fontId="2"/>
  </si>
  <si>
    <t>6地域</t>
    <rPh sb="1" eb="3">
      <t>チイキ</t>
    </rPh>
    <phoneticPr fontId="2"/>
  </si>
  <si>
    <t>7地域</t>
    <rPh sb="1" eb="3">
      <t>チイキ</t>
    </rPh>
    <phoneticPr fontId="2"/>
  </si>
  <si>
    <t>外皮基準</t>
    <rPh sb="0" eb="2">
      <t>ガイヒ</t>
    </rPh>
    <rPh sb="2" eb="4">
      <t>キジュン</t>
    </rPh>
    <phoneticPr fontId="2"/>
  </si>
  <si>
    <t>※【結果】シートの「外観」に表示する外観図（パースや写真を含む。）のデータを上の枠内に貼り付けてください。
※貼り付けた外観図が、枠の大きさと合わない場合は、図を伸縮して、枠サイズに合わせてください。
※外観図は、【挿入】－【図】－【ファイルから】により、貼り付けできます。</t>
    <phoneticPr fontId="2"/>
  </si>
  <si>
    <t>一次</t>
    <rPh sb="0" eb="2">
      <t>イチジ</t>
    </rPh>
    <phoneticPr fontId="2"/>
  </si>
  <si>
    <t>低炭素</t>
    <rPh sb="0" eb="3">
      <t>テイタンソ</t>
    </rPh>
    <phoneticPr fontId="2"/>
  </si>
  <si>
    <t>外観図の貼り付けは、</t>
    <phoneticPr fontId="2"/>
  </si>
  <si>
    <t>【外観図】シートへ貼り付けしてください。</t>
    <phoneticPr fontId="2"/>
  </si>
  <si>
    <t>適合項目数</t>
    <rPh sb="0" eb="2">
      <t>テキゴウ</t>
    </rPh>
    <rPh sb="2" eb="4">
      <t>コウモク</t>
    </rPh>
    <rPh sb="4" eb="5">
      <t>スウ</t>
    </rPh>
    <phoneticPr fontId="2"/>
  </si>
  <si>
    <t>外皮</t>
    <rPh sb="0" eb="2">
      <t>ガイヒ</t>
    </rPh>
    <phoneticPr fontId="2"/>
  </si>
  <si>
    <t>一次エネ</t>
    <rPh sb="0" eb="2">
      <t>イチジ</t>
    </rPh>
    <phoneticPr fontId="2"/>
  </si>
  <si>
    <t>評価ランク</t>
    <rPh sb="0" eb="2">
      <t>ヒョウカ</t>
    </rPh>
    <phoneticPr fontId="2"/>
  </si>
  <si>
    <t>(住宅用途の床面積)</t>
    <rPh sb="1" eb="3">
      <t>ジュウタク</t>
    </rPh>
    <rPh sb="3" eb="5">
      <t>ヨウト</t>
    </rPh>
    <rPh sb="6" eb="7">
      <t>ユカ</t>
    </rPh>
    <rPh sb="7" eb="9">
      <t>メンセキ</t>
    </rPh>
    <phoneticPr fontId="2"/>
  </si>
  <si>
    <t>外皮熱貫通率</t>
    <rPh sb="0" eb="2">
      <t>ガイヒ</t>
    </rPh>
    <rPh sb="2" eb="3">
      <t>ネツ</t>
    </rPh>
    <rPh sb="3" eb="6">
      <t>カンツウリツ</t>
    </rPh>
    <phoneticPr fontId="2"/>
  </si>
  <si>
    <t>4地域</t>
    <rPh sb="1" eb="3">
      <t>チイキ</t>
    </rPh>
    <phoneticPr fontId="2"/>
  </si>
  <si>
    <t>-</t>
    <phoneticPr fontId="2"/>
  </si>
  <si>
    <t>5地域</t>
    <rPh sb="1" eb="3">
      <t>チイキ</t>
    </rPh>
    <phoneticPr fontId="2"/>
  </si>
  <si>
    <t>6地域</t>
    <rPh sb="1" eb="3">
      <t>チイキ</t>
    </rPh>
    <phoneticPr fontId="2"/>
  </si>
  <si>
    <t>7地域</t>
    <rPh sb="1" eb="3">
      <t>チイキ</t>
    </rPh>
    <phoneticPr fontId="2"/>
  </si>
  <si>
    <t>等級1</t>
    <rPh sb="0" eb="2">
      <t>トウキュウ</t>
    </rPh>
    <phoneticPr fontId="2"/>
  </si>
  <si>
    <t>等級2</t>
    <rPh sb="0" eb="2">
      <t>トウキュウ</t>
    </rPh>
    <phoneticPr fontId="2"/>
  </si>
  <si>
    <t>等級3</t>
    <rPh sb="0" eb="2">
      <t>トウキュウ</t>
    </rPh>
    <phoneticPr fontId="2"/>
  </si>
  <si>
    <t>等級4</t>
    <rPh sb="0" eb="2">
      <t>トウキュウ</t>
    </rPh>
    <phoneticPr fontId="2"/>
  </si>
  <si>
    <t>平均熱貫通率</t>
    <rPh sb="0" eb="2">
      <t>ヘイキン</t>
    </rPh>
    <rPh sb="2" eb="6">
      <t>ネツカンツウリツ</t>
    </rPh>
    <phoneticPr fontId="2"/>
  </si>
  <si>
    <t>レベル5</t>
    <phoneticPr fontId="2"/>
  </si>
  <si>
    <t>レベル4</t>
    <phoneticPr fontId="2"/>
  </si>
  <si>
    <t>レベル3</t>
    <phoneticPr fontId="2"/>
  </si>
  <si>
    <t>レベル2</t>
    <phoneticPr fontId="2"/>
  </si>
  <si>
    <t>レベル1</t>
    <phoneticPr fontId="2"/>
  </si>
  <si>
    <t>冷房期の平均日射熱貫流量</t>
    <rPh sb="0" eb="2">
      <t>レイボウ</t>
    </rPh>
    <rPh sb="2" eb="3">
      <t>キ</t>
    </rPh>
    <rPh sb="4" eb="6">
      <t>ヘイキン</t>
    </rPh>
    <rPh sb="6" eb="8">
      <t>ニッシャ</t>
    </rPh>
    <rPh sb="8" eb="9">
      <t>ネツ</t>
    </rPh>
    <rPh sb="9" eb="12">
      <t>カンリュウリョウ</t>
    </rPh>
    <phoneticPr fontId="2"/>
  </si>
  <si>
    <t>UA</t>
    <phoneticPr fontId="2"/>
  </si>
  <si>
    <t>ηA</t>
    <phoneticPr fontId="2"/>
  </si>
  <si>
    <t>4以上</t>
    <rPh sb="1" eb="3">
      <t>イジョウ</t>
    </rPh>
    <phoneticPr fontId="2"/>
  </si>
  <si>
    <t>5以上</t>
    <rPh sb="1" eb="3">
      <t>イジョウ</t>
    </rPh>
    <phoneticPr fontId="2"/>
  </si>
  <si>
    <r>
      <t>BPI</t>
    </r>
    <r>
      <rPr>
        <sz val="11"/>
        <color theme="0" tint="-0.14999847407452621"/>
        <rFont val="ＭＳ Ｐゴシック"/>
        <family val="3"/>
        <charset val="128"/>
      </rPr>
      <t>値</t>
    </r>
    <rPh sb="3" eb="4">
      <t>チ</t>
    </rPh>
    <phoneticPr fontId="2"/>
  </si>
  <si>
    <r>
      <t>BEI</t>
    </r>
    <r>
      <rPr>
        <sz val="11"/>
        <color theme="0" tint="-0.14999847407452621"/>
        <rFont val="ＭＳ Ｐゴシック"/>
        <family val="3"/>
        <charset val="128"/>
      </rPr>
      <t>値</t>
    </r>
    <rPh sb="3" eb="4">
      <t>チ</t>
    </rPh>
    <phoneticPr fontId="2"/>
  </si>
  <si>
    <t>ヒートアイランド対策</t>
    <phoneticPr fontId="2"/>
  </si>
  <si>
    <t>熊本県 建築物環境配慮制度
熊本県独自の評価ツール　入力シート</t>
    <rPh sb="0" eb="3">
      <t>クマモトケン</t>
    </rPh>
    <rPh sb="4" eb="7">
      <t>ケンチクブツ</t>
    </rPh>
    <rPh sb="7" eb="11">
      <t>カンキョウハイリョ</t>
    </rPh>
    <rPh sb="11" eb="13">
      <t>セイド</t>
    </rPh>
    <rPh sb="14" eb="17">
      <t>クマモトケン</t>
    </rPh>
    <rPh sb="17" eb="19">
      <t>ドクジ</t>
    </rPh>
    <rPh sb="20" eb="22">
      <t>ヒョウカ</t>
    </rPh>
    <rPh sb="26" eb="28">
      <t>ニュウリョク</t>
    </rPh>
    <phoneticPr fontId="2"/>
  </si>
  <si>
    <t>　① 建物概要</t>
    <rPh sb="3" eb="5">
      <t>タテモノ</t>
    </rPh>
    <rPh sb="5" eb="7">
      <t>ガイヨウ</t>
    </rPh>
    <phoneticPr fontId="2"/>
  </si>
  <si>
    <t>　② 評価の実施</t>
    <rPh sb="3" eb="5">
      <t>ヒョウカ</t>
    </rPh>
    <rPh sb="6" eb="8">
      <t>ジッシ</t>
    </rPh>
    <phoneticPr fontId="2"/>
  </si>
  <si>
    <t>２） エネルギー消費性能入力</t>
    <rPh sb="8" eb="10">
      <t>ショウヒ</t>
    </rPh>
    <rPh sb="10" eb="12">
      <t>セイノウ</t>
    </rPh>
    <rPh sb="12" eb="14">
      <t>ニュウリョク</t>
    </rPh>
    <phoneticPr fontId="2"/>
  </si>
  <si>
    <t>　①　外壁、窓等を通しての熱の損失の防止に関する事項</t>
    <rPh sb="3" eb="5">
      <t>ガイヘキ</t>
    </rPh>
    <rPh sb="6" eb="7">
      <t>マド</t>
    </rPh>
    <rPh sb="7" eb="8">
      <t>ナド</t>
    </rPh>
    <rPh sb="9" eb="10">
      <t>トオ</t>
    </rPh>
    <rPh sb="13" eb="14">
      <t>ネツ</t>
    </rPh>
    <rPh sb="15" eb="17">
      <t>ソンシツ</t>
    </rPh>
    <rPh sb="18" eb="20">
      <t>ボウシ</t>
    </rPh>
    <rPh sb="21" eb="22">
      <t>カン</t>
    </rPh>
    <rPh sb="24" eb="26">
      <t>ジコウ</t>
    </rPh>
    <phoneticPr fontId="2"/>
  </si>
  <si>
    <t>　②　一次エネルギー消費量に関する事項</t>
    <rPh sb="3" eb="5">
      <t>イチジ</t>
    </rPh>
    <rPh sb="10" eb="12">
      <t>ショウヒ</t>
    </rPh>
    <rPh sb="12" eb="13">
      <t>リョウ</t>
    </rPh>
    <rPh sb="14" eb="15">
      <t>カン</t>
    </rPh>
    <rPh sb="17" eb="19">
      <t>ジコウ</t>
    </rPh>
    <phoneticPr fontId="2"/>
  </si>
  <si>
    <t>　(1)非住宅建築物又は複合建築物の非住宅部分</t>
    <rPh sb="4" eb="7">
      <t>ヒジュウタク</t>
    </rPh>
    <rPh sb="7" eb="10">
      <t>ケンチクブツ</t>
    </rPh>
    <rPh sb="10" eb="11">
      <t>マタ</t>
    </rPh>
    <rPh sb="12" eb="14">
      <t>フクゴウ</t>
    </rPh>
    <rPh sb="14" eb="17">
      <t>ケンチクブツ</t>
    </rPh>
    <rPh sb="18" eb="21">
      <t>ヒジュウタク</t>
    </rPh>
    <rPh sb="21" eb="23">
      <t>ブブン</t>
    </rPh>
    <phoneticPr fontId="2"/>
  </si>
  <si>
    <t>　(2)住宅又は複合建築物の住宅部分</t>
    <rPh sb="4" eb="6">
      <t>ジュウタク</t>
    </rPh>
    <rPh sb="6" eb="7">
      <t>マタ</t>
    </rPh>
    <rPh sb="8" eb="10">
      <t>フクゴウ</t>
    </rPh>
    <rPh sb="10" eb="13">
      <t>ケンチクブツ</t>
    </rPh>
    <rPh sb="14" eb="16">
      <t>ジュウタク</t>
    </rPh>
    <rPh sb="16" eb="18">
      <t>ブブン</t>
    </rPh>
    <phoneticPr fontId="2"/>
  </si>
  <si>
    <t>　(3)建築物全体</t>
    <rPh sb="4" eb="7">
      <t>ケンチクブツ</t>
    </rPh>
    <rPh sb="7" eb="9">
      <t>ゼンタイ</t>
    </rPh>
    <phoneticPr fontId="2"/>
  </si>
  <si>
    <t>１）概要入力</t>
    <rPh sb="2" eb="4">
      <t>ガイヨウ</t>
    </rPh>
    <rPh sb="4" eb="6">
      <t>ニュウリョク</t>
    </rPh>
    <phoneticPr fontId="2"/>
  </si>
  <si>
    <t>西暦年/月</t>
    <phoneticPr fontId="2"/>
  </si>
  <si>
    <r>
      <rPr>
        <sz val="20"/>
        <color theme="0"/>
        <rFont val="ＭＳ Ｐゴシック"/>
        <family val="3"/>
        <charset val="128"/>
      </rPr>
      <t>熊本県</t>
    </r>
    <r>
      <rPr>
        <sz val="20"/>
        <color theme="0"/>
        <rFont val="Arial"/>
        <family val="2"/>
      </rPr>
      <t xml:space="preserve"> </t>
    </r>
    <r>
      <rPr>
        <sz val="20"/>
        <color theme="0"/>
        <rFont val="ＭＳ Ｐゴシック"/>
        <family val="3"/>
        <charset val="128"/>
      </rPr>
      <t>建築物環境配慮制度
熊本県独自の評価ツール　評価結果</t>
    </r>
    <phoneticPr fontId="2"/>
  </si>
  <si>
    <t>　　■ 建物名称</t>
    <rPh sb="4" eb="6">
      <t>ﾀﾃﾓﾉ</t>
    </rPh>
    <rPh sb="6" eb="8">
      <t>ﾒｲｼｮｳ</t>
    </rPh>
    <phoneticPr fontId="12" type="noConversion"/>
  </si>
  <si>
    <t>　　■ 竣工年 (予定/竣工)</t>
    <rPh sb="4" eb="6">
      <t>ｼｭﾝｺｳ</t>
    </rPh>
    <rPh sb="6" eb="7">
      <t>ﾈﾝ</t>
    </rPh>
    <rPh sb="9" eb="11">
      <t>ﾖﾃｲ</t>
    </rPh>
    <rPh sb="12" eb="14">
      <t>ｼｭﾝｺｳ</t>
    </rPh>
    <phoneticPr fontId="12" type="noConversion"/>
  </si>
  <si>
    <t>　　■ 建築面積</t>
    <rPh sb="4" eb="6">
      <t>ｹﾝﾁｸ</t>
    </rPh>
    <rPh sb="6" eb="8">
      <t>ﾒﾝｾｷ</t>
    </rPh>
    <phoneticPr fontId="12" type="noConversion"/>
  </si>
  <si>
    <t>　　■ 敷地面積</t>
    <rPh sb="4" eb="6">
      <t>ｼｷﾁ</t>
    </rPh>
    <rPh sb="6" eb="8">
      <t>ﾒﾝｾｷ</t>
    </rPh>
    <phoneticPr fontId="12" type="noConversion"/>
  </si>
  <si>
    <t>　　■ 延床面積</t>
    <rPh sb="4" eb="5">
      <t>ﾉ</t>
    </rPh>
    <rPh sb="5" eb="8">
      <t>ﾕｶﾒﾝｾｷ</t>
    </rPh>
    <phoneticPr fontId="12" type="noConversion"/>
  </si>
  <si>
    <t>　　■ 建物用途名・用途種別</t>
    <rPh sb="4" eb="6">
      <t>タテモノ</t>
    </rPh>
    <rPh sb="6" eb="8">
      <t>ヨウト</t>
    </rPh>
    <rPh sb="8" eb="9">
      <t>メイ</t>
    </rPh>
    <rPh sb="10" eb="12">
      <t>ヨウト</t>
    </rPh>
    <rPh sb="12" eb="14">
      <t>シュベツ</t>
    </rPh>
    <phoneticPr fontId="2"/>
  </si>
  <si>
    <t>　　■ 階数</t>
    <rPh sb="4" eb="6">
      <t>カイスウ</t>
    </rPh>
    <phoneticPr fontId="2"/>
  </si>
  <si>
    <t>　　■ 構造</t>
    <rPh sb="4" eb="6">
      <t>コウゾウ</t>
    </rPh>
    <phoneticPr fontId="2"/>
  </si>
  <si>
    <t>　　■工事種別</t>
    <rPh sb="3" eb="7">
      <t>コウジシュベツ</t>
    </rPh>
    <phoneticPr fontId="2"/>
  </si>
  <si>
    <t>　　■ 評価の実施日</t>
    <rPh sb="4" eb="6">
      <t>ヒョウカ</t>
    </rPh>
    <rPh sb="7" eb="9">
      <t>ジッシ</t>
    </rPh>
    <rPh sb="9" eb="10">
      <t>ヒ</t>
    </rPh>
    <phoneticPr fontId="2"/>
  </si>
  <si>
    <t>　　■ 作成者</t>
    <rPh sb="4" eb="7">
      <t>サクセイシャ</t>
    </rPh>
    <phoneticPr fontId="2"/>
  </si>
  <si>
    <t>　　■ 確認日</t>
    <rPh sb="4" eb="6">
      <t>カクニン</t>
    </rPh>
    <rPh sb="6" eb="7">
      <t>ビ</t>
    </rPh>
    <phoneticPr fontId="2"/>
  </si>
  <si>
    <t>　　■ 確認者</t>
    <rPh sb="4" eb="6">
      <t>カクニン</t>
    </rPh>
    <rPh sb="6" eb="7">
      <t>シャ</t>
    </rPh>
    <phoneticPr fontId="2"/>
  </si>
  <si>
    <t>　　■ 年間熱負荷係数</t>
    <rPh sb="4" eb="6">
      <t>ネンカン</t>
    </rPh>
    <rPh sb="6" eb="9">
      <t>ネツフカ</t>
    </rPh>
    <rPh sb="9" eb="11">
      <t>ケイスウ</t>
    </rPh>
    <phoneticPr fontId="2"/>
  </si>
  <si>
    <t>　　　　BPI（設計値/基準値)</t>
    <rPh sb="8" eb="11">
      <t>セッケイチ</t>
    </rPh>
    <rPh sb="12" eb="15">
      <t>キジュンチ</t>
    </rPh>
    <phoneticPr fontId="2"/>
  </si>
  <si>
    <t>　　■ 外皮平均熱貫流率</t>
    <rPh sb="4" eb="6">
      <t>ガイヒ</t>
    </rPh>
    <rPh sb="6" eb="8">
      <t>ヘイキン</t>
    </rPh>
    <rPh sb="8" eb="9">
      <t>ネツ</t>
    </rPh>
    <rPh sb="9" eb="12">
      <t>カンリュウリツ</t>
    </rPh>
    <phoneticPr fontId="2"/>
  </si>
  <si>
    <t>　　■ 冷房期の平均日射熱取得率</t>
    <rPh sb="4" eb="6">
      <t>レイボウ</t>
    </rPh>
    <rPh sb="6" eb="7">
      <t>キ</t>
    </rPh>
    <rPh sb="8" eb="10">
      <t>ヘイキン</t>
    </rPh>
    <rPh sb="10" eb="12">
      <t>ニッシャ</t>
    </rPh>
    <rPh sb="12" eb="13">
      <t>ネツ</t>
    </rPh>
    <rPh sb="13" eb="15">
      <t>シュトク</t>
    </rPh>
    <rPh sb="15" eb="16">
      <t>リツ</t>
    </rPh>
    <phoneticPr fontId="2"/>
  </si>
  <si>
    <t>　　■ 設計一次エネルギー消費量</t>
    <rPh sb="4" eb="6">
      <t>セッケイ</t>
    </rPh>
    <rPh sb="6" eb="8">
      <t>イチジ</t>
    </rPh>
    <rPh sb="13" eb="15">
      <t>ショウヒ</t>
    </rPh>
    <rPh sb="15" eb="16">
      <t>リョウ</t>
    </rPh>
    <phoneticPr fontId="2"/>
  </si>
  <si>
    <t>　　　　BEI（設計値/基準値)</t>
    <rPh sb="8" eb="10">
      <t>セッケイ</t>
    </rPh>
    <rPh sb="10" eb="11">
      <t>チ</t>
    </rPh>
    <rPh sb="12" eb="15">
      <t>キジュンチ</t>
    </rPh>
    <phoneticPr fontId="2"/>
  </si>
  <si>
    <t>　　　　　①　節水に資する機器を設置している。</t>
    <phoneticPr fontId="2"/>
  </si>
  <si>
    <t>　　　　　②　雨水、井戸水又は雑排水利用のための設備を設置している。　　　</t>
    <phoneticPr fontId="2"/>
  </si>
  <si>
    <t>　　　　　③　HEMS（ホームエネルギーマネジメントシステム）又はBEMS（ビルエネルギーマネジメントシステム）を設置している。</t>
    <phoneticPr fontId="2"/>
  </si>
  <si>
    <t>　　　　　④　太陽光等の再生可能エネルギーを利用した発電設備及びそれと連系した定置型の蓄電池を設置している。</t>
    <phoneticPr fontId="2"/>
  </si>
  <si>
    <t>　　　　　⑥　住宅の劣化の軽減に資する措置を講じている。</t>
    <phoneticPr fontId="2"/>
  </si>
  <si>
    <t>　　　　　⑦　木造住宅若しくは、木造建築物である。</t>
    <phoneticPr fontId="2"/>
  </si>
  <si>
    <t>３) 低炭素化に資する配慮事項（詳細については別シート「低炭素化に関する配慮事項」に記載下さい。）</t>
    <rPh sb="3" eb="4">
      <t>テイ</t>
    </rPh>
    <rPh sb="4" eb="6">
      <t>タンソ</t>
    </rPh>
    <rPh sb="6" eb="7">
      <t>カ</t>
    </rPh>
    <rPh sb="8" eb="9">
      <t>シ</t>
    </rPh>
    <rPh sb="11" eb="13">
      <t>ハイリョ</t>
    </rPh>
    <rPh sb="13" eb="15">
      <t>ジコウ</t>
    </rPh>
    <rPh sb="16" eb="18">
      <t>ショウサイ</t>
    </rPh>
    <rPh sb="23" eb="24">
      <t>ベツ</t>
    </rPh>
    <rPh sb="28" eb="29">
      <t>テイ</t>
    </rPh>
    <rPh sb="29" eb="31">
      <t>タンソ</t>
    </rPh>
    <rPh sb="31" eb="32">
      <t>カ</t>
    </rPh>
    <rPh sb="33" eb="34">
      <t>カン</t>
    </rPh>
    <rPh sb="36" eb="38">
      <t>ハイリョ</t>
    </rPh>
    <rPh sb="38" eb="40">
      <t>ジコウ</t>
    </rPh>
    <rPh sb="42" eb="44">
      <t>キサイ</t>
    </rPh>
    <rPh sb="44" eb="45">
      <t>クダ</t>
    </rPh>
    <phoneticPr fontId="2"/>
  </si>
  <si>
    <t>【建物名称】　</t>
    <rPh sb="1" eb="3">
      <t>タテモノ</t>
    </rPh>
    <rPh sb="3" eb="5">
      <t>メイショウ</t>
    </rPh>
    <phoneticPr fontId="2"/>
  </si>
  <si>
    <t xml:space="preserve"> ■　外観</t>
    <rPh sb="3" eb="5">
      <t>ｶﾞｲｶﾝ</t>
    </rPh>
    <phoneticPr fontId="12" type="noConversion"/>
  </si>
  <si>
    <t xml:space="preserve"> ■　評価グラフ</t>
    <rPh sb="3" eb="5">
      <t>ﾋｮｳｶ</t>
    </rPh>
    <phoneticPr fontId="12" type="noConversion"/>
  </si>
  <si>
    <r>
      <t xml:space="preserve"> 【外観図】シート（外観図貼付用）　　</t>
    </r>
    <r>
      <rPr>
        <b/>
        <sz val="10"/>
        <color theme="0"/>
        <rFont val="ＭＳ Ｐゴシック"/>
        <family val="3"/>
        <charset val="128"/>
      </rPr>
      <t>※本シートは、保護解除されています。</t>
    </r>
    <phoneticPr fontId="2"/>
  </si>
  <si>
    <t xml:space="preserve"> ■　建物概要</t>
    <rPh sb="3" eb="4">
      <t>ｹﾝ</t>
    </rPh>
    <rPh sb="4" eb="5">
      <t>ﾓﾉ</t>
    </rPh>
    <rPh sb="5" eb="7">
      <t>ｶﾞｲﾖｳ</t>
    </rPh>
    <phoneticPr fontId="12" type="noConversion"/>
  </si>
  <si>
    <t xml:space="preserve"> １　外皮性能</t>
    <rPh sb="3" eb="5">
      <t>ｶﾞｲﾋ</t>
    </rPh>
    <rPh sb="5" eb="7">
      <t>ｾｲﾉｳ</t>
    </rPh>
    <phoneticPr fontId="12" type="noConversion"/>
  </si>
  <si>
    <t xml:space="preserve"> ２　一次エネルギー消費量</t>
    <rPh sb="3" eb="5">
      <t>ｲﾁｼﾞ</t>
    </rPh>
    <rPh sb="10" eb="13">
      <t>ｼｮｳﾋﾘｮｳ</t>
    </rPh>
    <phoneticPr fontId="12" type="noConversion"/>
  </si>
  <si>
    <t>①　節水に資する機器を設置。</t>
    <rPh sb="2" eb="4">
      <t>セッスイ</t>
    </rPh>
    <rPh sb="5" eb="6">
      <t>シ</t>
    </rPh>
    <rPh sb="8" eb="10">
      <t>キキ</t>
    </rPh>
    <rPh sb="11" eb="13">
      <t>セッチ</t>
    </rPh>
    <phoneticPr fontId="2"/>
  </si>
  <si>
    <t>②　雨水、井戸水又は雑排水利用のための設備を設置。</t>
    <rPh sb="2" eb="4">
      <t>ウスイ</t>
    </rPh>
    <rPh sb="5" eb="8">
      <t>イドミズ</t>
    </rPh>
    <rPh sb="8" eb="9">
      <t>マタ</t>
    </rPh>
    <rPh sb="10" eb="13">
      <t>ザツハイスイ</t>
    </rPh>
    <rPh sb="13" eb="15">
      <t>リヨウ</t>
    </rPh>
    <rPh sb="19" eb="21">
      <t>セツビ</t>
    </rPh>
    <rPh sb="22" eb="24">
      <t>セッチ</t>
    </rPh>
    <phoneticPr fontId="2"/>
  </si>
  <si>
    <t>③　HEMS（ホームエネルギーマネジメントシステム）又はBEMS（ビルエネルギーマネジメントシステム）を設置。</t>
    <rPh sb="26" eb="27">
      <t>マタ</t>
    </rPh>
    <rPh sb="52" eb="54">
      <t>セッチ</t>
    </rPh>
    <phoneticPr fontId="2"/>
  </si>
  <si>
    <t>④　太陽光等の再生可能エネルギーを利用した発電設備及びそれと連系した定置型の蓄電池を設置。</t>
    <rPh sb="2" eb="5">
      <t>タイヨウコウ</t>
    </rPh>
    <rPh sb="5" eb="6">
      <t>トウ</t>
    </rPh>
    <rPh sb="7" eb="9">
      <t>サイセイ</t>
    </rPh>
    <rPh sb="9" eb="11">
      <t>カノウ</t>
    </rPh>
    <rPh sb="17" eb="19">
      <t>リヨウ</t>
    </rPh>
    <rPh sb="21" eb="23">
      <t>ハツデン</t>
    </rPh>
    <rPh sb="23" eb="25">
      <t>セツビ</t>
    </rPh>
    <rPh sb="25" eb="26">
      <t>オヨ</t>
    </rPh>
    <rPh sb="30" eb="32">
      <t>レンケイ</t>
    </rPh>
    <rPh sb="34" eb="37">
      <t>テイチガタ</t>
    </rPh>
    <rPh sb="38" eb="41">
      <t>チクデンチ</t>
    </rPh>
    <rPh sb="42" eb="44">
      <t>セッチ</t>
    </rPh>
    <phoneticPr fontId="2"/>
  </si>
  <si>
    <t>⑥　住宅の劣化の軽減に資する措置を講じている。</t>
    <rPh sb="2" eb="4">
      <t>ジュウタク</t>
    </rPh>
    <rPh sb="5" eb="7">
      <t>レッカ</t>
    </rPh>
    <rPh sb="8" eb="10">
      <t>ケイゲン</t>
    </rPh>
    <rPh sb="11" eb="12">
      <t>シ</t>
    </rPh>
    <rPh sb="14" eb="16">
      <t>ソチ</t>
    </rPh>
    <rPh sb="17" eb="18">
      <t>コウ</t>
    </rPh>
    <phoneticPr fontId="2"/>
  </si>
  <si>
    <t>⑦　木造住宅若しくは、木造建築物。</t>
    <rPh sb="2" eb="4">
      <t>モクゾウ</t>
    </rPh>
    <rPh sb="4" eb="6">
      <t>ジュウタク</t>
    </rPh>
    <rPh sb="6" eb="7">
      <t>モ</t>
    </rPh>
    <rPh sb="11" eb="13">
      <t>モクゾウ</t>
    </rPh>
    <rPh sb="13" eb="16">
      <t>ケンチクブツ</t>
    </rPh>
    <phoneticPr fontId="2"/>
  </si>
  <si>
    <t xml:space="preserve"> ３　低炭素化に関する配慮事項</t>
    <rPh sb="3" eb="6">
      <t>ﾃｲﾀﾝｿ</t>
    </rPh>
    <rPh sb="6" eb="7">
      <t>ｶ</t>
    </rPh>
    <rPh sb="8" eb="9">
      <t>ｶﾝ</t>
    </rPh>
    <rPh sb="11" eb="13">
      <t>ﾊｲﾘｮ</t>
    </rPh>
    <rPh sb="13" eb="15">
      <t>ｼﾞｺｳ</t>
    </rPh>
    <phoneticPr fontId="12" type="noConversion"/>
  </si>
  <si>
    <t>　　　　　⑧　高炉セメント又はフライアッシュセメントを構造耐力上主要な部分に使用している。</t>
    <phoneticPr fontId="2"/>
  </si>
  <si>
    <t>　　　　　⑤　一定のヒートアイランド対策を講じている。</t>
    <phoneticPr fontId="2"/>
  </si>
  <si>
    <t>高炉セメント等の利用</t>
    <phoneticPr fontId="2"/>
  </si>
  <si>
    <t>木造住宅若しくは、
木造建築物</t>
    <phoneticPr fontId="2"/>
  </si>
  <si>
    <t>太陽光等による発電設備
及びそれと連携した蓄電池</t>
    <rPh sb="0" eb="3">
      <t>タイヨウコウ</t>
    </rPh>
    <rPh sb="3" eb="4">
      <t>ナド</t>
    </rPh>
    <rPh sb="7" eb="9">
      <t>ハツデン</t>
    </rPh>
    <rPh sb="9" eb="11">
      <t>セツビ</t>
    </rPh>
    <rPh sb="12" eb="13">
      <t>オヨ</t>
    </rPh>
    <rPh sb="17" eb="19">
      <t>レンケイ</t>
    </rPh>
    <rPh sb="21" eb="24">
      <t>チクデンチ</t>
    </rPh>
    <phoneticPr fontId="2"/>
  </si>
  <si>
    <t>事務所</t>
    <rPh sb="0" eb="3">
      <t>ジムショ</t>
    </rPh>
    <phoneticPr fontId="2"/>
  </si>
  <si>
    <t>地上13階、地下1階</t>
    <rPh sb="0" eb="2">
      <t>チジョウ</t>
    </rPh>
    <rPh sb="4" eb="5">
      <t>カイ</t>
    </rPh>
    <rPh sb="6" eb="8">
      <t>チカ</t>
    </rPh>
    <rPh sb="9" eb="10">
      <t>カイ</t>
    </rPh>
    <phoneticPr fontId="2"/>
  </si>
  <si>
    <t>S造一部RC造</t>
    <rPh sb="1" eb="2">
      <t>ヅクリ</t>
    </rPh>
    <rPh sb="2" eb="4">
      <t>イチブ</t>
    </rPh>
    <rPh sb="6" eb="7">
      <t>ヅクリ</t>
    </rPh>
    <phoneticPr fontId="2"/>
  </si>
  <si>
    <t>　　■ 地域・地区</t>
    <rPh sb="4" eb="6">
      <t>ﾁｲｷ</t>
    </rPh>
    <rPh sb="7" eb="9">
      <t>ﾁｸ</t>
    </rPh>
    <phoneticPr fontId="12" type="noConversion"/>
  </si>
  <si>
    <t>用途地域</t>
    <rPh sb="0" eb="2">
      <t>ヨウト</t>
    </rPh>
    <rPh sb="2" eb="4">
      <t>チイキ</t>
    </rPh>
    <phoneticPr fontId="2"/>
  </si>
  <si>
    <t>市街化調整区域</t>
    <rPh sb="0" eb="5">
      <t>シガイカチョウセイ</t>
    </rPh>
    <rPh sb="5" eb="7">
      <t>クイキ</t>
    </rPh>
    <phoneticPr fontId="2"/>
  </si>
  <si>
    <t>都計外（準都計外）</t>
    <rPh sb="0" eb="2">
      <t>トケイ</t>
    </rPh>
    <rPh sb="2" eb="3">
      <t>ガイ</t>
    </rPh>
    <rPh sb="4" eb="5">
      <t>ジュン</t>
    </rPh>
    <rPh sb="5" eb="6">
      <t>ミヤコ</t>
    </rPh>
    <rPh sb="7" eb="8">
      <t>ガイ</t>
    </rPh>
    <phoneticPr fontId="2"/>
  </si>
  <si>
    <t>１種低層</t>
    <phoneticPr fontId="2"/>
  </si>
  <si>
    <t>２種低層</t>
    <phoneticPr fontId="2"/>
  </si>
  <si>
    <t>１種中高層</t>
    <phoneticPr fontId="2"/>
  </si>
  <si>
    <t>２種中高層</t>
    <phoneticPr fontId="2"/>
  </si>
  <si>
    <t>１種住居</t>
    <phoneticPr fontId="2"/>
  </si>
  <si>
    <t>２種住居</t>
    <phoneticPr fontId="2"/>
  </si>
  <si>
    <t>準住居</t>
    <phoneticPr fontId="2"/>
  </si>
  <si>
    <t>近隣商業</t>
    <phoneticPr fontId="2"/>
  </si>
  <si>
    <t>商業</t>
    <phoneticPr fontId="2"/>
  </si>
  <si>
    <t>準工業</t>
    <phoneticPr fontId="2"/>
  </si>
  <si>
    <t>工業</t>
    <phoneticPr fontId="2"/>
  </si>
  <si>
    <t>工業専用</t>
    <phoneticPr fontId="2"/>
  </si>
  <si>
    <t>２用途以上</t>
    <phoneticPr fontId="2"/>
  </si>
  <si>
    <t>v2025.0401</t>
    <phoneticPr fontId="2"/>
  </si>
  <si>
    <t>　　■ 建設地</t>
    <rPh sb="4" eb="7">
      <t>ｹﾝｾﾂﾁ</t>
    </rPh>
    <phoneticPr fontId="12" type="noConversion"/>
  </si>
  <si>
    <t>熊本県庁（行政棟）本館庁舎</t>
    <phoneticPr fontId="2"/>
  </si>
  <si>
    <t>■省エネ：地域区分</t>
    <rPh sb="1" eb="2">
      <t>ショウ</t>
    </rPh>
    <rPh sb="5" eb="9">
      <t>チイキクブン</t>
    </rPh>
    <phoneticPr fontId="2"/>
  </si>
  <si>
    <t>準都市計画区域</t>
    <rPh sb="0" eb="3">
      <t>ジュントシ</t>
    </rPh>
    <rPh sb="3" eb="5">
      <t>ケイカク</t>
    </rPh>
    <rPh sb="5" eb="7">
      <t>クイキ</t>
    </rPh>
    <phoneticPr fontId="2"/>
  </si>
  <si>
    <t>区域区分非設定都市計画区域</t>
    <rPh sb="0" eb="4">
      <t>クイキクブン</t>
    </rPh>
    <rPh sb="4" eb="5">
      <t>ヒ</t>
    </rPh>
    <rPh sb="5" eb="7">
      <t>セッテイ</t>
    </rPh>
    <rPh sb="7" eb="11">
      <t>トシケイカク</t>
    </rPh>
    <rPh sb="11" eb="13">
      <t>クイキ</t>
    </rPh>
    <phoneticPr fontId="2"/>
  </si>
  <si>
    <t>２種中高層</t>
  </si>
  <si>
    <t>⑤　一定のヒートアイランド対策を講じている。</t>
    <phoneticPr fontId="2"/>
  </si>
  <si>
    <t>⑧　高炉セメント又はフライアッシュセメントを構造耐力上主要な部分に使用。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</si>
</sst>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0.0_ "/>
    <numFmt numFmtId="179" formatCode="0_ "/>
    <numFmt numFmtId="180" formatCode="0.00_ "/>
    <numFmt numFmtId="181" formatCode="0.00_);[Red]\(0.00\)"/>
  </numFmts>
  <fonts count="6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Arial"/>
      <family val="2"/>
    </font>
    <font>
      <sz val="12"/>
      <color indexed="10"/>
      <name val="Arial"/>
      <family val="2"/>
    </font>
    <font>
      <sz val="9"/>
      <name val="ＭＳ Ｐゴシック"/>
      <family val="3"/>
      <charset val="128"/>
    </font>
    <font>
      <sz val="11"/>
      <color indexed="10"/>
      <name val="Arial"/>
      <family val="2"/>
    </font>
    <font>
      <b/>
      <i/>
      <sz val="9"/>
      <name val="Arial"/>
      <family val="2"/>
    </font>
    <font>
      <sz val="8"/>
      <color indexed="17"/>
      <name val="Arial"/>
      <family val="2"/>
    </font>
    <font>
      <b/>
      <sz val="8"/>
      <color indexed="17"/>
      <name val="Arial"/>
      <family val="2"/>
    </font>
    <font>
      <b/>
      <i/>
      <sz val="26"/>
      <color indexed="17"/>
      <name val="Arial"/>
      <family val="2"/>
    </font>
    <font>
      <b/>
      <i/>
      <sz val="8"/>
      <color indexed="17"/>
      <name val="Arial"/>
      <family val="2"/>
    </font>
    <font>
      <sz val="10"/>
      <name val="Arial"/>
      <family val="2"/>
    </font>
    <font>
      <sz val="10"/>
      <name val="ＭＳ Ｐゴシック"/>
      <family val="3"/>
      <charset val="128"/>
    </font>
    <font>
      <sz val="8"/>
      <name val="Arial"/>
      <family val="2"/>
    </font>
    <font>
      <sz val="10"/>
      <color indexed="10"/>
      <name val="Arial"/>
      <family val="2"/>
    </font>
    <font>
      <sz val="11"/>
      <color indexed="22"/>
      <name val="Arial"/>
      <family val="2"/>
    </font>
    <font>
      <b/>
      <sz val="8"/>
      <color indexed="22"/>
      <name val="Arial"/>
      <family val="2"/>
    </font>
    <font>
      <i/>
      <sz val="10"/>
      <color indexed="22"/>
      <name val="ＭＳ Ｐゴシック"/>
      <family val="3"/>
      <charset val="128"/>
    </font>
    <font>
      <sz val="8"/>
      <color indexed="22"/>
      <name val="Arial"/>
      <family val="2"/>
    </font>
    <font>
      <b/>
      <sz val="20"/>
      <name val="ＭＳ Ｐゴシック"/>
      <family val="3"/>
      <charset val="128"/>
    </font>
    <font>
      <sz val="14"/>
      <name val="ＭＳ Ｐゴシック"/>
      <family val="3"/>
      <charset val="128"/>
    </font>
    <font>
      <sz val="11"/>
      <name val="ＭＳ Ｐゴシック"/>
      <family val="3"/>
      <charset val="128"/>
    </font>
    <font>
      <sz val="14"/>
      <color indexed="10"/>
      <name val="Arial"/>
      <family val="2"/>
    </font>
    <font>
      <b/>
      <sz val="14"/>
      <name val="ＭＳ Ｐゴシック"/>
      <family val="3"/>
      <charset val="128"/>
    </font>
    <font>
      <sz val="18"/>
      <name val="ＭＳ Ｐゴシック"/>
      <family val="3"/>
      <charset val="128"/>
    </font>
    <font>
      <sz val="10"/>
      <color indexed="9"/>
      <name val="ＭＳ Ｐゴシック"/>
      <family val="3"/>
      <charset val="128"/>
    </font>
    <font>
      <sz val="10"/>
      <color indexed="53"/>
      <name val="ＭＳ Ｐゴシック"/>
      <family val="3"/>
      <charset val="128"/>
    </font>
    <font>
      <sz val="10"/>
      <color indexed="21"/>
      <name val="ＭＳ Ｐゴシック"/>
      <family val="3"/>
      <charset val="128"/>
    </font>
    <font>
      <sz val="11"/>
      <color theme="1"/>
      <name val="ＭＳ Ｐゴシック"/>
      <family val="2"/>
      <scheme val="minor"/>
    </font>
    <font>
      <b/>
      <sz val="24"/>
      <name val="ＭＳ Ｐゴシック"/>
      <family val="3"/>
      <charset val="128"/>
    </font>
    <font>
      <sz val="20"/>
      <name val="ＭＳ Ｐゴシック"/>
      <family val="3"/>
      <charset val="128"/>
    </font>
    <font>
      <sz val="16"/>
      <name val="ＭＳ Ｐゴシック"/>
      <family val="3"/>
      <charset val="128"/>
    </font>
    <font>
      <sz val="10"/>
      <color theme="5" tint="0.39997558519241921"/>
      <name val="ＭＳ Ｐゴシック"/>
      <family val="3"/>
      <charset val="128"/>
    </font>
    <font>
      <sz val="10"/>
      <color theme="5" tint="-0.249977111117893"/>
      <name val="ＭＳ Ｐゴシック"/>
      <family val="3"/>
      <charset val="128"/>
    </font>
    <font>
      <b/>
      <sz val="16"/>
      <name val="ＭＳ Ｐゴシック"/>
      <family val="3"/>
      <charset val="128"/>
    </font>
    <font>
      <b/>
      <sz val="18"/>
      <name val="ＭＳ Ｐゴシック"/>
      <family val="3"/>
      <charset val="128"/>
    </font>
    <font>
      <sz val="12"/>
      <name val="ＭＳ Ｐゴシック"/>
      <family val="3"/>
      <charset val="128"/>
    </font>
    <font>
      <sz val="30"/>
      <name val="ＭＳ Ｐゴシック"/>
      <family val="3"/>
      <charset val="128"/>
    </font>
    <font>
      <b/>
      <sz val="10"/>
      <name val="ＭＳ Ｐゴシック"/>
      <family val="3"/>
      <charset val="128"/>
    </font>
    <font>
      <b/>
      <sz val="11"/>
      <name val="ＭＳ Ｐゴシック"/>
      <family val="3"/>
      <charset val="128"/>
    </font>
    <font>
      <b/>
      <sz val="11"/>
      <name val="Arial"/>
      <family val="2"/>
    </font>
    <font>
      <sz val="11"/>
      <name val="ＭＳ Ｐゴシック"/>
      <family val="3"/>
      <charset val="128"/>
      <scheme val="minor"/>
    </font>
    <font>
      <sz val="40"/>
      <color indexed="10"/>
      <name val="Arial"/>
      <family val="2"/>
    </font>
    <font>
      <sz val="22"/>
      <name val="ＭＳ Ｐゴシック"/>
      <family val="3"/>
      <charset val="128"/>
    </font>
    <font>
      <sz val="11"/>
      <color theme="0" tint="-0.14999847407452621"/>
      <name val="ＭＳ Ｐゴシック"/>
      <family val="3"/>
      <charset val="128"/>
    </font>
    <font>
      <sz val="11"/>
      <color theme="0" tint="-0.14999847407452621"/>
      <name val="Arial"/>
      <family val="2"/>
    </font>
    <font>
      <sz val="14"/>
      <color theme="0" tint="-0.14999847407452621"/>
      <name val="ＭＳ 明朝"/>
      <family val="1"/>
      <charset val="128"/>
    </font>
    <font>
      <b/>
      <sz val="11"/>
      <color theme="0"/>
      <name val="ＭＳ Ｐゴシック"/>
      <family val="3"/>
      <charset val="128"/>
    </font>
    <font>
      <b/>
      <sz val="12"/>
      <color theme="0"/>
      <name val="ＭＳ Ｐゴシック"/>
      <family val="3"/>
      <charset val="128"/>
    </font>
    <font>
      <sz val="10"/>
      <color theme="0"/>
      <name val="ＭＳ Ｐゴシック"/>
      <family val="3"/>
      <charset val="128"/>
    </font>
    <font>
      <sz val="18"/>
      <color theme="0"/>
      <name val="ＭＳ Ｐゴシック"/>
      <family val="3"/>
      <charset val="128"/>
    </font>
    <font>
      <sz val="11"/>
      <color theme="0"/>
      <name val="ＭＳ Ｐゴシック"/>
      <family val="3"/>
      <charset val="128"/>
    </font>
    <font>
      <sz val="20"/>
      <color theme="0"/>
      <name val="Arial"/>
      <family val="2"/>
    </font>
    <font>
      <sz val="20"/>
      <color theme="0"/>
      <name val="ＭＳ Ｐゴシック"/>
      <family val="3"/>
      <charset val="128"/>
    </font>
    <font>
      <b/>
      <sz val="20"/>
      <color theme="0"/>
      <name val="ＭＳ Ｐゴシック"/>
      <family val="3"/>
      <charset val="128"/>
    </font>
    <font>
      <b/>
      <sz val="12"/>
      <color theme="0"/>
      <name val="Arial"/>
      <family val="2"/>
    </font>
    <font>
      <b/>
      <sz val="6"/>
      <color theme="0"/>
      <name val="ＭＳ Ｐゴシック"/>
      <family val="3"/>
      <charset val="128"/>
    </font>
    <font>
      <sz val="11"/>
      <color theme="0"/>
      <name val="Arial"/>
      <family val="2"/>
    </font>
    <font>
      <b/>
      <sz val="10"/>
      <color theme="0"/>
      <name val="ＭＳ Ｐゴシック"/>
      <family val="3"/>
      <charset val="128"/>
    </font>
  </fonts>
  <fills count="12">
    <fill>
      <patternFill patternType="none"/>
    </fill>
    <fill>
      <patternFill patternType="gray125"/>
    </fill>
    <fill>
      <patternFill patternType="solid">
        <fgColor indexed="26"/>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1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hair">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bottom style="medium">
        <color indexed="9"/>
      </bottom>
      <diagonal/>
    </border>
    <border>
      <left/>
      <right/>
      <top style="medium">
        <color indexed="9"/>
      </top>
      <bottom/>
      <diagonal/>
    </border>
    <border>
      <left style="medium">
        <color indexed="9"/>
      </left>
      <right/>
      <top style="medium">
        <color indexed="9"/>
      </top>
      <bottom/>
      <diagonal/>
    </border>
    <border>
      <left/>
      <right style="medium">
        <color indexed="64"/>
      </right>
      <top style="medium">
        <color indexed="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9"/>
      </left>
      <right style="medium">
        <color indexed="9"/>
      </right>
      <top style="medium">
        <color indexed="9"/>
      </top>
      <bottom style="medium">
        <color indexed="9"/>
      </bottom>
      <diagonal/>
    </border>
    <border>
      <left style="medium">
        <color indexed="9"/>
      </left>
      <right style="medium">
        <color indexed="64"/>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style="medium">
        <color indexed="9"/>
      </top>
      <bottom style="medium">
        <color indexed="64"/>
      </bottom>
      <diagonal/>
    </border>
    <border>
      <left/>
      <right/>
      <top style="medium">
        <color indexed="9"/>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9"/>
      </left>
      <right/>
      <top/>
      <bottom style="medium">
        <color indexed="9"/>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medium">
        <color indexed="64"/>
      </right>
      <top style="thin">
        <color indexed="64"/>
      </top>
      <bottom style="medium">
        <color indexed="64"/>
      </bottom>
      <diagonal/>
    </border>
    <border>
      <left style="medium">
        <color indexed="9"/>
      </left>
      <right/>
      <top/>
      <bottom/>
      <diagonal/>
    </border>
    <border>
      <left style="medium">
        <color indexed="64"/>
      </left>
      <right style="thin">
        <color indexed="64"/>
      </right>
      <top style="medium">
        <color indexed="64"/>
      </top>
      <bottom style="thin">
        <color indexed="64"/>
      </bottom>
      <diagonal/>
    </border>
    <border>
      <left/>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right style="thick">
        <color theme="0"/>
      </right>
      <top style="thin">
        <color theme="3" tint="-0.499984740745262"/>
      </top>
      <bottom style="thin">
        <color theme="3" tint="-0.499984740745262"/>
      </bottom>
      <diagonal/>
    </border>
    <border>
      <left style="thick">
        <color theme="0"/>
      </left>
      <right style="thick">
        <color theme="0"/>
      </right>
      <top style="thin">
        <color theme="3" tint="-0.499984740745262"/>
      </top>
      <bottom style="thin">
        <color theme="3" tint="-0.499984740745262"/>
      </bottom>
      <diagonal/>
    </border>
    <border>
      <left style="thick">
        <color theme="0"/>
      </left>
      <right/>
      <top style="thin">
        <color theme="3" tint="-0.499984740745262"/>
      </top>
      <bottom style="thin">
        <color theme="3" tint="-0.499984740745262"/>
      </bottom>
      <diagonal/>
    </border>
    <border>
      <left style="thick">
        <color theme="0"/>
      </left>
      <right style="medium">
        <color indexed="64"/>
      </right>
      <top style="thin">
        <color theme="3" tint="-0.499984740745262"/>
      </top>
      <bottom style="thin">
        <color theme="3" tint="-0.499984740745262"/>
      </bottom>
      <diagonal/>
    </border>
    <border>
      <left style="medium">
        <color indexed="64"/>
      </left>
      <right style="thick">
        <color theme="0"/>
      </right>
      <top style="medium">
        <color indexed="64"/>
      </top>
      <bottom style="double">
        <color indexed="64"/>
      </bottom>
      <diagonal/>
    </border>
    <border>
      <left style="thick">
        <color theme="0"/>
      </left>
      <right style="thick">
        <color theme="0"/>
      </right>
      <top style="medium">
        <color indexed="64"/>
      </top>
      <bottom style="double">
        <color indexed="64"/>
      </bottom>
      <diagonal/>
    </border>
    <border>
      <left style="thick">
        <color theme="0"/>
      </left>
      <right style="medium">
        <color indexed="64"/>
      </right>
      <top style="medium">
        <color indexed="64"/>
      </top>
      <bottom style="double">
        <color indexed="64"/>
      </bottom>
      <diagonal/>
    </border>
    <border>
      <left/>
      <right style="medium">
        <color indexed="64"/>
      </right>
      <top style="thin">
        <color theme="3" tint="-0.499984740745262"/>
      </top>
      <bottom style="thin">
        <color theme="3" tint="-0.499984740745262"/>
      </bottom>
      <diagonal/>
    </border>
    <border>
      <left style="medium">
        <color indexed="9"/>
      </left>
      <right style="medium">
        <color indexed="9"/>
      </right>
      <top/>
      <bottom style="medium">
        <color indexed="9"/>
      </bottom>
      <diagonal/>
    </border>
    <border>
      <left style="medium">
        <color indexed="9"/>
      </left>
      <right style="medium">
        <color indexed="64"/>
      </right>
      <top/>
      <bottom style="medium">
        <color indexed="9"/>
      </bottom>
      <diagonal/>
    </border>
    <border>
      <left style="thin">
        <color indexed="64"/>
      </left>
      <right style="medium">
        <color indexed="64"/>
      </right>
      <top style="thin">
        <color indexed="64"/>
      </top>
      <bottom/>
      <diagonal/>
    </border>
    <border>
      <left/>
      <right style="medium">
        <color indexed="64"/>
      </right>
      <top style="medium">
        <color indexed="9"/>
      </top>
      <bottom style="medium">
        <color indexed="64"/>
      </bottom>
      <diagonal/>
    </border>
    <border>
      <left/>
      <right style="medium">
        <color indexed="64"/>
      </right>
      <top/>
      <bottom style="medium">
        <color indexed="9"/>
      </bottom>
      <diagonal/>
    </border>
  </borders>
  <cellStyleXfs count="4">
    <xf numFmtId="0" fontId="0" fillId="0" borderId="0">
      <alignment vertical="center"/>
    </xf>
    <xf numFmtId="38" fontId="22" fillId="0" borderId="0" applyFont="0" applyFill="0" applyBorder="0" applyAlignment="0" applyProtection="0">
      <alignment vertical="center"/>
    </xf>
    <xf numFmtId="0" fontId="1" fillId="0" borderId="0">
      <alignment vertical="center"/>
    </xf>
    <xf numFmtId="0" fontId="29" fillId="0" borderId="0"/>
  </cellStyleXfs>
  <cellXfs count="368">
    <xf numFmtId="0" fontId="0" fillId="0" borderId="0" xfId="0">
      <alignment vertical="center"/>
    </xf>
    <xf numFmtId="0" fontId="3" fillId="0" borderId="0" xfId="0" applyFont="1" applyFill="1" applyProtection="1">
      <alignment vertical="center"/>
      <protection hidden="1"/>
    </xf>
    <xf numFmtId="0" fontId="4" fillId="0" borderId="0" xfId="0" applyFont="1" applyFill="1" applyBorder="1" applyProtection="1">
      <alignment vertical="center"/>
      <protection hidden="1"/>
    </xf>
    <xf numFmtId="0" fontId="6" fillId="0" borderId="0" xfId="0" applyFont="1" applyFill="1" applyBorder="1" applyProtection="1">
      <alignment vertical="center"/>
      <protection hidden="1"/>
    </xf>
    <xf numFmtId="0" fontId="7" fillId="0" borderId="0" xfId="0" applyFont="1" applyFill="1" applyBorder="1" applyAlignment="1" applyProtection="1">
      <alignment vertical="center"/>
      <protection hidden="1"/>
    </xf>
    <xf numFmtId="0" fontId="8" fillId="0" borderId="0" xfId="0" applyFont="1" applyFill="1" applyBorder="1" applyAlignment="1" applyProtection="1">
      <alignment horizontal="left" vertical="center"/>
      <protection hidden="1"/>
    </xf>
    <xf numFmtId="0" fontId="8" fillId="0" borderId="0" xfId="0" applyFont="1" applyFill="1" applyBorder="1" applyAlignment="1" applyProtection="1">
      <alignment horizontal="right" vertical="center"/>
      <protection hidden="1"/>
    </xf>
    <xf numFmtId="0" fontId="8" fillId="0" borderId="0"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4" fillId="0" borderId="0" xfId="0" applyFont="1" applyFill="1" applyBorder="1" applyAlignment="1" applyProtection="1">
      <alignment vertical="center"/>
      <protection hidden="1"/>
    </xf>
    <xf numFmtId="0" fontId="6" fillId="0" borderId="10" xfId="0" applyFont="1" applyFill="1" applyBorder="1" applyProtection="1">
      <alignment vertical="center"/>
      <protection hidden="1"/>
    </xf>
    <xf numFmtId="0" fontId="6" fillId="0" borderId="0" xfId="0" applyFont="1" applyFill="1" applyBorder="1" applyProtection="1">
      <alignment vertical="center"/>
      <protection locked="0"/>
    </xf>
    <xf numFmtId="0" fontId="6" fillId="0" borderId="14" xfId="0" applyFont="1" applyFill="1" applyBorder="1" applyProtection="1">
      <alignment vertical="center"/>
      <protection hidden="1"/>
    </xf>
    <xf numFmtId="0" fontId="6" fillId="0" borderId="18" xfId="0" applyFont="1" applyFill="1" applyBorder="1" applyProtection="1">
      <alignment vertical="center"/>
      <protection hidden="1"/>
    </xf>
    <xf numFmtId="0" fontId="15" fillId="0" borderId="0" xfId="0" applyFont="1" applyFill="1" applyBorder="1" applyProtection="1">
      <alignment vertical="center"/>
      <protection hidden="1"/>
    </xf>
    <xf numFmtId="0" fontId="12" fillId="0" borderId="0" xfId="0" applyFont="1" applyFill="1" applyBorder="1" applyProtection="1">
      <alignment vertical="center"/>
      <protection hidden="1"/>
    </xf>
    <xf numFmtId="37" fontId="12" fillId="0" borderId="0" xfId="0" applyNumberFormat="1" applyFont="1" applyFill="1" applyBorder="1" applyAlignment="1" applyProtection="1">
      <alignment horizontal="left" vertical="center"/>
      <protection hidden="1"/>
    </xf>
    <xf numFmtId="0" fontId="6" fillId="0" borderId="8" xfId="0" applyFont="1" applyFill="1" applyBorder="1" applyProtection="1">
      <alignment vertical="center"/>
      <protection hidden="1"/>
    </xf>
    <xf numFmtId="3" fontId="13" fillId="0" borderId="0" xfId="0" applyNumberFormat="1" applyFont="1" applyFill="1" applyBorder="1" applyAlignment="1" applyProtection="1">
      <alignment horizontal="right" vertical="center"/>
      <protection hidden="1"/>
    </xf>
    <xf numFmtId="0" fontId="13" fillId="0" borderId="0" xfId="0" applyFont="1" applyFill="1" applyBorder="1" applyAlignment="1" applyProtection="1">
      <alignment horizontal="left" vertical="center"/>
      <protection hidden="1"/>
    </xf>
    <xf numFmtId="0" fontId="0" fillId="0" borderId="7" xfId="0" applyFont="1" applyFill="1" applyBorder="1" applyProtection="1">
      <alignment vertical="center"/>
      <protection hidden="1"/>
    </xf>
    <xf numFmtId="0" fontId="0" fillId="0" borderId="0" xfId="0" applyFont="1" applyFill="1" applyBorder="1" applyProtection="1">
      <alignment vertical="center"/>
      <protection hidden="1"/>
    </xf>
    <xf numFmtId="0" fontId="6" fillId="0" borderId="0" xfId="0" applyFont="1" applyFill="1" applyProtection="1">
      <alignment vertical="center"/>
      <protection hidden="1"/>
    </xf>
    <xf numFmtId="0" fontId="8"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Border="1" applyAlignment="1" applyProtection="1">
      <alignment horizontal="center" vertical="center"/>
      <protection hidden="1"/>
    </xf>
    <xf numFmtId="0" fontId="14" fillId="0" borderId="0" xfId="0" applyFont="1" applyBorder="1" applyAlignment="1" applyProtection="1">
      <alignment vertical="center"/>
      <protection hidden="1"/>
    </xf>
    <xf numFmtId="0" fontId="21" fillId="0" borderId="7" xfId="0" applyFont="1" applyFill="1" applyBorder="1" applyProtection="1">
      <alignment vertical="center"/>
      <protection hidden="1"/>
    </xf>
    <xf numFmtId="0" fontId="6" fillId="0" borderId="31" xfId="0" applyFont="1" applyFill="1" applyBorder="1" applyProtection="1">
      <alignment vertical="center"/>
      <protection hidden="1"/>
    </xf>
    <xf numFmtId="0" fontId="21" fillId="0" borderId="32" xfId="0" applyFont="1" applyFill="1" applyBorder="1" applyAlignment="1" applyProtection="1">
      <alignment horizontal="left" vertical="center" indent="2"/>
      <protection hidden="1"/>
    </xf>
    <xf numFmtId="0" fontId="21" fillId="0" borderId="32" xfId="0" applyFont="1" applyFill="1" applyBorder="1" applyProtection="1">
      <alignment vertical="center"/>
      <protection hidden="1"/>
    </xf>
    <xf numFmtId="0" fontId="23" fillId="0" borderId="32" xfId="0" applyFont="1" applyFill="1" applyBorder="1" applyProtection="1">
      <alignment vertical="center"/>
      <protection hidden="1"/>
    </xf>
    <xf numFmtId="0" fontId="21" fillId="0" borderId="19" xfId="0" applyFont="1" applyFill="1" applyBorder="1" applyProtection="1">
      <alignment vertical="center"/>
      <protection hidden="1"/>
    </xf>
    <xf numFmtId="179" fontId="24" fillId="0" borderId="32" xfId="0" applyNumberFormat="1" applyFont="1" applyFill="1" applyBorder="1" applyAlignment="1" applyProtection="1">
      <alignment horizontal="center" vertical="center"/>
      <protection hidden="1"/>
    </xf>
    <xf numFmtId="179" fontId="24" fillId="0" borderId="33" xfId="0" applyNumberFormat="1" applyFont="1" applyFill="1" applyBorder="1" applyAlignment="1" applyProtection="1">
      <alignment horizontal="center" vertical="center"/>
      <protection hidden="1"/>
    </xf>
    <xf numFmtId="0" fontId="21" fillId="0" borderId="34" xfId="0" applyFont="1" applyFill="1" applyBorder="1" applyAlignment="1" applyProtection="1">
      <alignment horizontal="left" vertical="center" indent="2"/>
      <protection hidden="1"/>
    </xf>
    <xf numFmtId="0" fontId="21" fillId="0" borderId="35" xfId="0" applyFont="1" applyFill="1" applyBorder="1" applyProtection="1">
      <alignment vertical="center"/>
      <protection hidden="1"/>
    </xf>
    <xf numFmtId="0" fontId="23" fillId="0" borderId="36" xfId="0" applyFont="1" applyFill="1" applyBorder="1" applyProtection="1">
      <alignment vertical="center"/>
      <protection hidden="1"/>
    </xf>
    <xf numFmtId="0" fontId="0" fillId="0" borderId="0" xfId="0" applyBorder="1">
      <alignment vertical="center"/>
    </xf>
    <xf numFmtId="0" fontId="0" fillId="0" borderId="10" xfId="0" applyBorder="1">
      <alignment vertical="center"/>
    </xf>
    <xf numFmtId="0" fontId="20" fillId="0" borderId="7" xfId="0"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0" fillId="0" borderId="10" xfId="0" applyFont="1" applyFill="1" applyBorder="1" applyAlignment="1" applyProtection="1">
      <alignment vertical="center"/>
      <protection hidden="1"/>
    </xf>
    <xf numFmtId="0" fontId="0" fillId="3" borderId="0" xfId="0" applyFill="1">
      <alignment vertical="center"/>
    </xf>
    <xf numFmtId="0" fontId="0" fillId="0" borderId="28" xfId="0" applyBorder="1">
      <alignment vertical="center"/>
    </xf>
    <xf numFmtId="181" fontId="22" fillId="2" borderId="0" xfId="0" applyNumberFormat="1" applyFont="1" applyFill="1" applyBorder="1" applyAlignment="1" applyProtection="1">
      <alignment horizontal="right" vertical="center"/>
    </xf>
    <xf numFmtId="181" fontId="13" fillId="0" borderId="28" xfId="1" applyNumberFormat="1" applyFont="1" applyFill="1" applyBorder="1" applyAlignment="1" applyProtection="1">
      <alignment horizontal="right" vertical="center"/>
      <protection locked="0"/>
    </xf>
    <xf numFmtId="0" fontId="5" fillId="2" borderId="0" xfId="0" applyFont="1" applyFill="1" applyBorder="1" applyAlignment="1" applyProtection="1">
      <alignment horizontal="left" vertical="center"/>
      <protection hidden="1"/>
    </xf>
    <xf numFmtId="0" fontId="13" fillId="2" borderId="0" xfId="0" applyFont="1" applyFill="1" applyBorder="1" applyAlignment="1" applyProtection="1">
      <protection hidden="1"/>
    </xf>
    <xf numFmtId="0" fontId="13" fillId="2" borderId="28" xfId="0" applyFont="1" applyFill="1" applyBorder="1" applyAlignment="1" applyProtection="1">
      <alignment horizontal="left" vertical="center"/>
    </xf>
    <xf numFmtId="0" fontId="13" fillId="2" borderId="29" xfId="0" applyFont="1" applyFill="1" applyBorder="1" applyAlignment="1" applyProtection="1">
      <alignment horizontal="left" vertical="center"/>
      <protection hidden="1"/>
    </xf>
    <xf numFmtId="0" fontId="13" fillId="2" borderId="16" xfId="0" applyFont="1" applyFill="1" applyBorder="1" applyAlignment="1" applyProtection="1">
      <alignment horizontal="left" vertical="center"/>
      <protection hidden="1"/>
    </xf>
    <xf numFmtId="0" fontId="26" fillId="2" borderId="16" xfId="0" applyFont="1" applyFill="1" applyBorder="1" applyAlignment="1" applyProtection="1">
      <alignment horizontal="left" vertical="top"/>
      <protection hidden="1"/>
    </xf>
    <xf numFmtId="0" fontId="13" fillId="2" borderId="30" xfId="0" applyFont="1" applyFill="1" applyBorder="1" applyAlignment="1" applyProtection="1">
      <alignment horizontal="left" vertical="top"/>
    </xf>
    <xf numFmtId="0" fontId="13" fillId="2" borderId="42" xfId="0" applyFont="1" applyFill="1" applyBorder="1" applyAlignment="1" applyProtection="1">
      <alignment horizontal="left" vertical="center"/>
      <protection hidden="1"/>
    </xf>
    <xf numFmtId="0" fontId="13" fillId="2" borderId="39" xfId="0" applyFont="1" applyFill="1" applyBorder="1" applyAlignment="1" applyProtection="1">
      <alignment horizontal="left" vertical="center"/>
      <protection hidden="1"/>
    </xf>
    <xf numFmtId="0" fontId="13" fillId="2" borderId="40" xfId="0" applyFont="1" applyFill="1" applyBorder="1" applyAlignment="1" applyProtection="1">
      <alignment horizontal="left" vertical="center"/>
      <protection hidden="1"/>
    </xf>
    <xf numFmtId="0" fontId="13" fillId="2" borderId="40" xfId="0" applyFont="1" applyFill="1" applyBorder="1" applyAlignment="1" applyProtection="1">
      <alignment horizontal="left" vertical="top"/>
      <protection hidden="1"/>
    </xf>
    <xf numFmtId="0" fontId="13" fillId="2" borderId="41" xfId="0" applyFont="1" applyFill="1" applyBorder="1" applyAlignment="1" applyProtection="1">
      <alignment horizontal="left" vertical="top"/>
    </xf>
    <xf numFmtId="0" fontId="13" fillId="2" borderId="47" xfId="0" applyFont="1" applyFill="1" applyBorder="1" applyAlignment="1" applyProtection="1">
      <alignment horizontal="left" vertical="center"/>
      <protection hidden="1"/>
    </xf>
    <xf numFmtId="0" fontId="13" fillId="2" borderId="48" xfId="0" applyFont="1" applyFill="1" applyBorder="1" applyAlignment="1" applyProtection="1">
      <alignment horizontal="left" vertical="center"/>
      <protection hidden="1"/>
    </xf>
    <xf numFmtId="0" fontId="13" fillId="2" borderId="46" xfId="0" applyFont="1" applyFill="1" applyBorder="1" applyAlignment="1" applyProtection="1">
      <alignment horizontal="left" vertical="center"/>
      <protection hidden="1"/>
    </xf>
    <xf numFmtId="0" fontId="13" fillId="2" borderId="46" xfId="0" applyFont="1" applyFill="1" applyBorder="1" applyAlignment="1" applyProtection="1">
      <alignment horizontal="left" vertical="top"/>
      <protection hidden="1"/>
    </xf>
    <xf numFmtId="0" fontId="13" fillId="2" borderId="49" xfId="0" applyFont="1" applyFill="1" applyBorder="1" applyAlignment="1" applyProtection="1">
      <alignment horizontal="left" vertical="top"/>
    </xf>
    <xf numFmtId="0" fontId="5" fillId="2" borderId="48" xfId="0" applyFont="1" applyFill="1" applyBorder="1" applyAlignment="1" applyProtection="1">
      <alignment horizontal="left" vertical="center"/>
      <protection hidden="1"/>
    </xf>
    <xf numFmtId="0" fontId="28" fillId="2" borderId="46" xfId="0" applyFont="1" applyFill="1" applyBorder="1" applyAlignment="1" applyProtection="1">
      <alignment horizontal="left" vertical="top"/>
      <protection hidden="1"/>
    </xf>
    <xf numFmtId="0" fontId="32" fillId="0" borderId="29" xfId="0" applyFont="1" applyFill="1" applyBorder="1" applyAlignment="1" applyProtection="1">
      <alignment horizontal="center" vertical="center"/>
      <protection hidden="1"/>
    </xf>
    <xf numFmtId="0" fontId="25" fillId="0" borderId="0" xfId="0" applyFont="1" applyBorder="1">
      <alignment vertical="center"/>
    </xf>
    <xf numFmtId="0" fontId="20" fillId="0" borderId="0" xfId="0" applyFont="1" applyFill="1" applyBorder="1" applyAlignment="1" applyProtection="1">
      <alignment vertical="center"/>
      <protection hidden="1"/>
    </xf>
    <xf numFmtId="181" fontId="22" fillId="2" borderId="10" xfId="0" applyNumberFormat="1" applyFont="1" applyFill="1" applyBorder="1" applyAlignment="1" applyProtection="1">
      <alignment horizontal="right" vertical="center"/>
    </xf>
    <xf numFmtId="0" fontId="13" fillId="2" borderId="10" xfId="0" applyFont="1" applyFill="1" applyBorder="1" applyAlignment="1" applyProtection="1">
      <protection hidden="1"/>
    </xf>
    <xf numFmtId="0" fontId="13" fillId="2" borderId="7" xfId="0" applyFont="1" applyFill="1" applyBorder="1" applyAlignment="1" applyProtection="1">
      <alignment vertical="center"/>
      <protection hidden="1"/>
    </xf>
    <xf numFmtId="181" fontId="5" fillId="2" borderId="10" xfId="0" applyNumberFormat="1" applyFont="1" applyFill="1" applyBorder="1" applyAlignment="1" applyProtection="1">
      <alignment horizontal="left" vertical="center"/>
    </xf>
    <xf numFmtId="0" fontId="0" fillId="0" borderId="0" xfId="0" applyProtection="1">
      <alignment vertical="center"/>
      <protection hidden="1"/>
    </xf>
    <xf numFmtId="0" fontId="13" fillId="2" borderId="45" xfId="0" applyFont="1" applyFill="1" applyBorder="1" applyAlignment="1" applyProtection="1">
      <alignment horizontal="left" vertical="center"/>
      <protection hidden="1"/>
    </xf>
    <xf numFmtId="0" fontId="13" fillId="2" borderId="57" xfId="0" applyFont="1" applyFill="1" applyBorder="1" applyAlignment="1" applyProtection="1">
      <alignment horizontal="left" vertical="center"/>
      <protection hidden="1"/>
    </xf>
    <xf numFmtId="0" fontId="13" fillId="2" borderId="22" xfId="0" applyFont="1" applyFill="1" applyBorder="1" applyAlignment="1" applyProtection="1">
      <alignment horizontal="left" vertical="center"/>
      <protection hidden="1"/>
    </xf>
    <xf numFmtId="0" fontId="13" fillId="2" borderId="0" xfId="0" applyFont="1" applyFill="1" applyBorder="1" applyAlignment="1" applyProtection="1">
      <alignment horizontal="left" vertical="center"/>
      <protection hidden="1"/>
    </xf>
    <xf numFmtId="0" fontId="28" fillId="2" borderId="0" xfId="0" applyFont="1" applyFill="1" applyBorder="1" applyAlignment="1" applyProtection="1">
      <alignment horizontal="left" vertical="top"/>
      <protection hidden="1"/>
    </xf>
    <xf numFmtId="0" fontId="13" fillId="2" borderId="23" xfId="0" applyFont="1" applyFill="1" applyBorder="1" applyAlignment="1" applyProtection="1">
      <alignment horizontal="left" vertical="top"/>
    </xf>
    <xf numFmtId="0" fontId="13" fillId="2" borderId="58" xfId="0" applyFont="1" applyFill="1" applyBorder="1" applyAlignment="1" applyProtection="1">
      <alignment horizontal="left" vertical="center"/>
      <protection hidden="1"/>
    </xf>
    <xf numFmtId="0" fontId="13" fillId="2" borderId="74" xfId="0" applyFont="1" applyFill="1" applyBorder="1" applyAlignment="1" applyProtection="1">
      <alignment horizontal="left" vertical="center"/>
      <protection hidden="1"/>
    </xf>
    <xf numFmtId="0" fontId="28" fillId="2" borderId="74" xfId="0" applyFont="1" applyFill="1" applyBorder="1" applyAlignment="1" applyProtection="1">
      <alignment horizontal="left" vertical="top"/>
      <protection hidden="1"/>
    </xf>
    <xf numFmtId="0" fontId="13" fillId="2" borderId="59" xfId="0" applyFont="1" applyFill="1" applyBorder="1" applyAlignment="1" applyProtection="1">
      <alignment horizontal="left" vertical="top"/>
    </xf>
    <xf numFmtId="181" fontId="0" fillId="2" borderId="0" xfId="0" applyNumberFormat="1" applyFont="1" applyFill="1" applyBorder="1" applyAlignment="1" applyProtection="1">
      <alignment horizontal="right" vertical="center"/>
    </xf>
    <xf numFmtId="0" fontId="0" fillId="4" borderId="0" xfId="0" applyFill="1" applyBorder="1">
      <alignment vertical="center"/>
    </xf>
    <xf numFmtId="0" fontId="13" fillId="5" borderId="28" xfId="0" applyFont="1" applyFill="1" applyBorder="1">
      <alignment vertical="center"/>
    </xf>
    <xf numFmtId="181" fontId="0" fillId="2" borderId="0" xfId="0" applyNumberFormat="1" applyFont="1" applyFill="1" applyBorder="1" applyAlignment="1" applyProtection="1">
      <alignment horizontal="left" vertical="center"/>
    </xf>
    <xf numFmtId="181" fontId="0" fillId="2" borderId="10" xfId="0" applyNumberFormat="1" applyFont="1" applyFill="1" applyBorder="1" applyAlignment="1" applyProtection="1">
      <alignment horizontal="left" vertical="center"/>
    </xf>
    <xf numFmtId="181" fontId="0" fillId="2" borderId="75" xfId="0" applyNumberFormat="1" applyFont="1" applyFill="1" applyBorder="1" applyAlignment="1" applyProtection="1">
      <alignment horizontal="left" vertical="center"/>
    </xf>
    <xf numFmtId="0" fontId="0" fillId="0" borderId="28" xfId="0" applyBorder="1" applyProtection="1">
      <alignment vertical="center"/>
      <protection hidden="1"/>
    </xf>
    <xf numFmtId="0" fontId="13" fillId="2" borderId="19" xfId="0" applyFont="1" applyFill="1" applyBorder="1" applyAlignment="1" applyProtection="1">
      <alignment vertical="center"/>
      <protection hidden="1"/>
    </xf>
    <xf numFmtId="181" fontId="22" fillId="2" borderId="20" xfId="0" applyNumberFormat="1" applyFont="1" applyFill="1" applyBorder="1" applyAlignment="1" applyProtection="1">
      <alignment horizontal="right" vertical="center"/>
    </xf>
    <xf numFmtId="181" fontId="22" fillId="2" borderId="21" xfId="0" applyNumberFormat="1" applyFont="1" applyFill="1" applyBorder="1" applyAlignment="1" applyProtection="1">
      <alignment horizontal="right" vertical="center"/>
    </xf>
    <xf numFmtId="0" fontId="0" fillId="4" borderId="10" xfId="0" applyFill="1" applyBorder="1">
      <alignment vertical="center"/>
    </xf>
    <xf numFmtId="181" fontId="0" fillId="2" borderId="7" xfId="0" applyNumberFormat="1" applyFont="1" applyFill="1" applyBorder="1" applyAlignment="1" applyProtection="1">
      <alignment horizontal="left" vertical="center"/>
    </xf>
    <xf numFmtId="181" fontId="22" fillId="2" borderId="7" xfId="0" applyNumberFormat="1" applyFont="1" applyFill="1" applyBorder="1" applyAlignment="1" applyProtection="1">
      <alignment horizontal="right" vertical="center"/>
    </xf>
    <xf numFmtId="181" fontId="22" fillId="2" borderId="7" xfId="0" applyNumberFormat="1" applyFont="1" applyFill="1" applyBorder="1" applyAlignment="1" applyProtection="1">
      <alignment horizontal="left" vertical="center"/>
    </xf>
    <xf numFmtId="181" fontId="22" fillId="2" borderId="19" xfId="0" applyNumberFormat="1" applyFont="1" applyFill="1" applyBorder="1" applyAlignment="1" applyProtection="1">
      <alignment horizontal="right" vertical="center"/>
    </xf>
    <xf numFmtId="0" fontId="25" fillId="0" borderId="0" xfId="0" applyFont="1" applyFill="1" applyBorder="1" applyAlignment="1" applyProtection="1">
      <alignment horizontal="center" vertical="center"/>
      <protection hidden="1"/>
    </xf>
    <xf numFmtId="0" fontId="0" fillId="0" borderId="0" xfId="0" applyProtection="1">
      <alignment vertical="center"/>
      <protection locked="0" hidden="1"/>
    </xf>
    <xf numFmtId="181" fontId="0" fillId="0" borderId="0" xfId="0" applyNumberFormat="1" applyProtection="1">
      <alignment vertical="center"/>
      <protection hidden="1"/>
    </xf>
    <xf numFmtId="178" fontId="0" fillId="0" borderId="0" xfId="0" applyNumberFormat="1">
      <alignment vertical="center"/>
    </xf>
    <xf numFmtId="0" fontId="35" fillId="0" borderId="0" xfId="0" applyFont="1" applyFill="1" applyBorder="1" applyAlignment="1" applyProtection="1">
      <alignment vertical="center"/>
    </xf>
    <xf numFmtId="0" fontId="36" fillId="0" borderId="0" xfId="0" applyFont="1" applyFill="1" applyBorder="1" applyAlignment="1" applyProtection="1">
      <alignment horizontal="center" vertical="center"/>
    </xf>
    <xf numFmtId="0" fontId="0" fillId="0" borderId="0" xfId="0" applyFill="1" applyProtection="1">
      <alignment vertical="center"/>
    </xf>
    <xf numFmtId="0" fontId="13" fillId="0" borderId="52" xfId="0" applyFont="1" applyFill="1" applyBorder="1" applyProtection="1">
      <alignment vertical="center"/>
    </xf>
    <xf numFmtId="0" fontId="13" fillId="0" borderId="52" xfId="0" applyFont="1" applyFill="1" applyBorder="1" applyAlignment="1" applyProtection="1">
      <alignment horizontal="left" vertical="top" wrapText="1"/>
    </xf>
    <xf numFmtId="0" fontId="13" fillId="0" borderId="0" xfId="0" applyFont="1" applyFill="1" applyProtection="1">
      <alignment vertical="center"/>
    </xf>
    <xf numFmtId="0" fontId="0" fillId="0" borderId="0" xfId="0" applyFill="1" applyAlignment="1" applyProtection="1">
      <alignment vertical="center"/>
    </xf>
    <xf numFmtId="0" fontId="0" fillId="0" borderId="0" xfId="0" applyFill="1" applyAlignment="1" applyProtection="1">
      <alignment horizontal="left" vertical="center"/>
    </xf>
    <xf numFmtId="0" fontId="25" fillId="0" borderId="20"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wrapText="1"/>
    </xf>
    <xf numFmtId="0" fontId="37" fillId="2" borderId="76" xfId="0" applyFont="1" applyFill="1" applyBorder="1" applyAlignment="1" applyProtection="1">
      <alignment horizontal="center" vertical="center" wrapText="1"/>
    </xf>
    <xf numFmtId="0" fontId="37" fillId="2" borderId="66" xfId="0" applyFont="1" applyFill="1" applyBorder="1" applyAlignment="1" applyProtection="1">
      <alignment horizontal="center" vertical="center" wrapText="1"/>
    </xf>
    <xf numFmtId="0" fontId="37" fillId="2" borderId="80" xfId="0" applyFont="1" applyFill="1" applyBorder="1" applyAlignment="1" applyProtection="1">
      <alignment horizontal="center" vertical="center" wrapText="1"/>
    </xf>
    <xf numFmtId="0" fontId="0" fillId="0" borderId="0" xfId="0" applyProtection="1">
      <alignment vertical="center"/>
      <protection locked="0"/>
    </xf>
    <xf numFmtId="0" fontId="0" fillId="0" borderId="28" xfId="0" applyBorder="1" applyAlignment="1">
      <alignment horizontal="right" vertical="center"/>
    </xf>
    <xf numFmtId="0" fontId="39" fillId="0" borderId="7" xfId="0" applyFont="1" applyFill="1" applyBorder="1" applyAlignment="1" applyProtection="1">
      <alignment horizontal="left" vertical="center"/>
      <protection hidden="1"/>
    </xf>
    <xf numFmtId="0" fontId="39" fillId="0" borderId="0" xfId="0" applyFont="1" applyFill="1" applyBorder="1" applyAlignment="1" applyProtection="1">
      <alignment horizontal="left" vertical="center"/>
      <protection hidden="1"/>
    </xf>
    <xf numFmtId="0" fontId="30" fillId="0" borderId="71" xfId="0" applyFont="1" applyFill="1" applyBorder="1" applyAlignment="1" applyProtection="1">
      <alignment horizontal="center" vertical="center"/>
      <protection hidden="1"/>
    </xf>
    <xf numFmtId="14" fontId="13" fillId="0" borderId="0" xfId="0" applyNumberFormat="1" applyFont="1" applyFill="1" applyBorder="1" applyAlignment="1" applyProtection="1">
      <alignment horizontal="left" vertical="center"/>
      <protection hidden="1"/>
    </xf>
    <xf numFmtId="37" fontId="13" fillId="0" borderId="0" xfId="0" applyNumberFormat="1" applyFont="1" applyFill="1" applyBorder="1" applyAlignment="1" applyProtection="1">
      <alignment horizontal="left" vertical="center"/>
      <protection hidden="1"/>
    </xf>
    <xf numFmtId="0" fontId="6" fillId="0" borderId="16" xfId="0" applyFont="1" applyFill="1" applyBorder="1" applyProtection="1">
      <alignment vertical="center"/>
      <protection hidden="1"/>
    </xf>
    <xf numFmtId="0" fontId="6" fillId="0" borderId="12" xfId="0" applyFont="1" applyFill="1" applyBorder="1" applyProtection="1">
      <alignment vertical="center"/>
      <protection hidden="1"/>
    </xf>
    <xf numFmtId="0" fontId="6" fillId="0" borderId="5" xfId="0" applyFont="1" applyFill="1" applyBorder="1" applyProtection="1">
      <alignment vertical="center"/>
      <protection hidden="1"/>
    </xf>
    <xf numFmtId="0" fontId="6" fillId="0" borderId="6" xfId="0" applyFont="1" applyFill="1" applyBorder="1" applyProtection="1">
      <alignment vertical="center"/>
      <protection hidden="1"/>
    </xf>
    <xf numFmtId="0" fontId="6" fillId="0" borderId="94" xfId="0" applyFont="1" applyFill="1" applyBorder="1" applyProtection="1">
      <alignment vertical="center"/>
      <protection hidden="1"/>
    </xf>
    <xf numFmtId="49" fontId="40" fillId="0" borderId="11" xfId="0" applyNumberFormat="1" applyFont="1" applyFill="1" applyBorder="1" applyAlignment="1" applyProtection="1">
      <alignment horizontal="left" vertical="center"/>
      <protection hidden="1"/>
    </xf>
    <xf numFmtId="49" fontId="40" fillId="0" borderId="12" xfId="0" applyNumberFormat="1" applyFont="1" applyFill="1" applyBorder="1" applyAlignment="1" applyProtection="1">
      <alignment horizontal="left" vertical="center"/>
      <protection hidden="1"/>
    </xf>
    <xf numFmtId="3" fontId="41" fillId="0" borderId="12" xfId="0" applyNumberFormat="1" applyFont="1" applyFill="1" applyBorder="1" applyAlignment="1" applyProtection="1">
      <alignment horizontal="left" vertical="center"/>
      <protection hidden="1"/>
    </xf>
    <xf numFmtId="3" fontId="0" fillId="0" borderId="13" xfId="0" applyNumberFormat="1" applyFont="1" applyFill="1" applyBorder="1" applyAlignment="1" applyProtection="1">
      <alignment vertical="center"/>
      <protection hidden="1"/>
    </xf>
    <xf numFmtId="0" fontId="40" fillId="0" borderId="7"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protection hidden="1"/>
    </xf>
    <xf numFmtId="0" fontId="0" fillId="0" borderId="8" xfId="0" quotePrefix="1" applyFont="1" applyFill="1" applyBorder="1" applyAlignment="1" applyProtection="1">
      <alignment horizontal="left" vertical="center"/>
      <protection hidden="1"/>
    </xf>
    <xf numFmtId="2" fontId="3" fillId="0" borderId="0" xfId="0" applyNumberFormat="1" applyFont="1" applyFill="1" applyBorder="1" applyAlignment="1" applyProtection="1">
      <alignment horizontal="left" vertical="center"/>
      <protection hidden="1"/>
    </xf>
    <xf numFmtId="0" fontId="40" fillId="0" borderId="7" xfId="0" applyFont="1" applyFill="1" applyBorder="1" applyAlignment="1" applyProtection="1">
      <alignment vertical="center"/>
      <protection hidden="1"/>
    </xf>
    <xf numFmtId="0" fontId="40" fillId="0" borderId="0" xfId="0" applyFont="1" applyFill="1" applyBorder="1" applyAlignment="1" applyProtection="1">
      <alignment vertical="center"/>
      <protection hidden="1"/>
    </xf>
    <xf numFmtId="3" fontId="41" fillId="0" borderId="0" xfId="0" applyNumberFormat="1" applyFont="1" applyFill="1" applyBorder="1" applyAlignment="1" applyProtection="1">
      <alignment horizontal="left" vertical="center"/>
      <protection hidden="1"/>
    </xf>
    <xf numFmtId="3" fontId="0" fillId="0" borderId="8" xfId="0" applyNumberFormat="1" applyFont="1" applyFill="1" applyBorder="1" applyAlignment="1" applyProtection="1">
      <alignment vertical="center"/>
      <protection hidden="1"/>
    </xf>
    <xf numFmtId="3" fontId="0" fillId="0" borderId="0" xfId="0" applyNumberFormat="1" applyFont="1" applyFill="1" applyBorder="1" applyAlignment="1" applyProtection="1">
      <alignment horizontal="left" vertical="center"/>
      <protection hidden="1"/>
    </xf>
    <xf numFmtId="0" fontId="40" fillId="0" borderId="11" xfId="0" applyFont="1" applyFill="1" applyBorder="1" applyAlignment="1" applyProtection="1">
      <alignment horizontal="left" vertical="center"/>
      <protection hidden="1"/>
    </xf>
    <xf numFmtId="0" fontId="3" fillId="0" borderId="12" xfId="0" applyFont="1" applyFill="1" applyBorder="1" applyAlignment="1" applyProtection="1">
      <alignment horizontal="left" vertical="center"/>
      <protection hidden="1"/>
    </xf>
    <xf numFmtId="0" fontId="0" fillId="0" borderId="13" xfId="0" applyFont="1" applyFill="1" applyBorder="1" applyAlignment="1" applyProtection="1">
      <alignment horizontal="left" vertical="center"/>
      <protection hidden="1"/>
    </xf>
    <xf numFmtId="3" fontId="3" fillId="0" borderId="0" xfId="0" applyNumberFormat="1" applyFont="1" applyFill="1" applyBorder="1" applyAlignment="1" applyProtection="1">
      <alignment horizontal="left" vertical="center"/>
      <protection hidden="1"/>
    </xf>
    <xf numFmtId="49" fontId="40" fillId="0" borderId="89" xfId="0" applyNumberFormat="1" applyFont="1" applyFill="1" applyBorder="1" applyAlignment="1" applyProtection="1">
      <alignment horizontal="left" vertical="center"/>
      <protection hidden="1"/>
    </xf>
    <xf numFmtId="49" fontId="0" fillId="0" borderId="40" xfId="0" applyNumberFormat="1" applyFont="1" applyFill="1" applyBorder="1" applyAlignment="1" applyProtection="1">
      <alignment horizontal="left" vertical="center"/>
      <protection hidden="1"/>
    </xf>
    <xf numFmtId="3" fontId="42" fillId="0" borderId="91" xfId="0" applyNumberFormat="1" applyFont="1" applyFill="1" applyBorder="1" applyAlignment="1" applyProtection="1">
      <alignment horizontal="left" vertical="center"/>
      <protection hidden="1"/>
    </xf>
    <xf numFmtId="3" fontId="0" fillId="0" borderId="40" xfId="0" applyNumberFormat="1" applyFont="1" applyFill="1" applyBorder="1" applyAlignment="1" applyProtection="1">
      <alignment horizontal="left" vertical="center"/>
      <protection hidden="1"/>
    </xf>
    <xf numFmtId="0" fontId="40" fillId="0" borderId="11" xfId="0" applyFont="1" applyFill="1" applyBorder="1" applyAlignment="1" applyProtection="1">
      <alignment vertical="center"/>
      <protection hidden="1"/>
    </xf>
    <xf numFmtId="0" fontId="40" fillId="0" borderId="12" xfId="0" applyFont="1" applyFill="1" applyBorder="1" applyAlignment="1" applyProtection="1">
      <alignment vertical="center"/>
      <protection hidden="1"/>
    </xf>
    <xf numFmtId="0" fontId="0" fillId="0" borderId="13" xfId="0" applyNumberFormat="1" applyFont="1" applyFill="1" applyBorder="1" applyAlignment="1" applyProtection="1">
      <alignment horizontal="left" vertical="center"/>
      <protection hidden="1"/>
    </xf>
    <xf numFmtId="3" fontId="0" fillId="0" borderId="12" xfId="0" applyNumberFormat="1" applyFont="1" applyFill="1" applyBorder="1" applyAlignment="1" applyProtection="1">
      <alignment horizontal="left" vertical="center"/>
      <protection hidden="1"/>
    </xf>
    <xf numFmtId="0" fontId="3" fillId="0" borderId="90" xfId="0" applyFont="1" applyFill="1" applyBorder="1" applyAlignment="1" applyProtection="1">
      <alignment horizontal="left" vertical="center"/>
      <protection hidden="1"/>
    </xf>
    <xf numFmtId="176" fontId="0" fillId="0" borderId="13" xfId="0" applyNumberFormat="1" applyFont="1" applyFill="1" applyBorder="1" applyAlignment="1" applyProtection="1">
      <alignment horizontal="left" vertical="center"/>
      <protection hidden="1"/>
    </xf>
    <xf numFmtId="37" fontId="0" fillId="0" borderId="12" xfId="0" applyNumberFormat="1" applyFont="1" applyFill="1" applyBorder="1" applyAlignment="1" applyProtection="1">
      <alignment horizontal="left" vertical="center"/>
      <protection hidden="1"/>
    </xf>
    <xf numFmtId="0" fontId="40" fillId="0" borderId="15" xfId="0" applyFont="1" applyFill="1" applyBorder="1" applyAlignment="1" applyProtection="1">
      <alignment vertical="center"/>
      <protection hidden="1"/>
    </xf>
    <xf numFmtId="0" fontId="40" fillId="0" borderId="16" xfId="0" applyFont="1" applyFill="1" applyBorder="1" applyAlignment="1" applyProtection="1">
      <alignment vertical="center"/>
      <protection hidden="1"/>
    </xf>
    <xf numFmtId="2" fontId="3" fillId="0" borderId="16" xfId="0" applyNumberFormat="1" applyFont="1" applyFill="1" applyBorder="1" applyAlignment="1" applyProtection="1">
      <alignment horizontal="left" vertical="center"/>
      <protection hidden="1"/>
    </xf>
    <xf numFmtId="177" fontId="0" fillId="0" borderId="16" xfId="0" applyNumberFormat="1" applyFont="1" applyFill="1" applyBorder="1" applyAlignment="1" applyProtection="1">
      <alignment horizontal="left" vertical="center"/>
      <protection hidden="1"/>
    </xf>
    <xf numFmtId="31" fontId="0" fillId="0" borderId="8" xfId="0" applyNumberFormat="1" applyFont="1" applyFill="1" applyBorder="1" applyAlignment="1" applyProtection="1">
      <alignment horizontal="left" vertical="center" shrinkToFit="1"/>
      <protection hidden="1"/>
    </xf>
    <xf numFmtId="0" fontId="3" fillId="0" borderId="0" xfId="0" applyFont="1" applyFill="1" applyBorder="1" applyProtection="1">
      <alignment vertical="center"/>
      <protection hidden="1"/>
    </xf>
    <xf numFmtId="0" fontId="40" fillId="0" borderId="0" xfId="0" applyFont="1" applyFill="1" applyBorder="1" applyAlignment="1" applyProtection="1">
      <alignment horizontal="left" vertical="center"/>
      <protection hidden="1"/>
    </xf>
    <xf numFmtId="37" fontId="3" fillId="0" borderId="0" xfId="0" applyNumberFormat="1" applyFont="1" applyFill="1" applyBorder="1" applyAlignment="1" applyProtection="1">
      <alignment horizontal="left" vertical="center"/>
      <protection hidden="1"/>
    </xf>
    <xf numFmtId="3" fontId="0" fillId="0" borderId="0" xfId="0" applyNumberFormat="1" applyFont="1" applyFill="1" applyBorder="1" applyAlignment="1" applyProtection="1">
      <alignment horizontal="right" vertical="center"/>
      <protection hidden="1"/>
    </xf>
    <xf numFmtId="177" fontId="0" fillId="0" borderId="0" xfId="0" applyNumberFormat="1" applyFont="1" applyFill="1" applyBorder="1" applyAlignment="1" applyProtection="1">
      <alignment horizontal="left" vertical="center"/>
      <protection hidden="1"/>
    </xf>
    <xf numFmtId="14" fontId="0" fillId="0" borderId="8" xfId="0" applyNumberFormat="1"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39" fillId="0" borderId="10" xfId="0" applyFont="1" applyFill="1" applyBorder="1" applyAlignment="1" applyProtection="1">
      <alignment horizontal="left" vertical="center"/>
      <protection hidden="1"/>
    </xf>
    <xf numFmtId="0" fontId="30" fillId="0" borderId="52" xfId="0" applyFont="1" applyFill="1" applyBorder="1" applyAlignment="1" applyProtection="1">
      <alignment horizontal="center" vertical="center"/>
      <protection hidden="1"/>
    </xf>
    <xf numFmtId="0" fontId="30" fillId="0" borderId="20" xfId="0" applyFont="1" applyFill="1" applyBorder="1" applyAlignment="1" applyProtection="1">
      <alignment horizontal="center" vertical="center"/>
      <protection hidden="1"/>
    </xf>
    <xf numFmtId="0" fontId="0" fillId="0" borderId="21" xfId="0" applyFont="1" applyFill="1" applyBorder="1" applyAlignment="1" applyProtection="1">
      <alignment vertical="center"/>
      <protection hidden="1"/>
    </xf>
    <xf numFmtId="0" fontId="38" fillId="0" borderId="71" xfId="0" applyFont="1" applyBorder="1" applyAlignment="1">
      <alignment vertical="center"/>
    </xf>
    <xf numFmtId="0" fontId="0" fillId="0" borderId="28" xfId="0" applyBorder="1" applyAlignment="1">
      <alignment horizontal="center" vertical="center"/>
    </xf>
    <xf numFmtId="0" fontId="0" fillId="0" borderId="28" xfId="0" applyFill="1" applyBorder="1" applyAlignment="1">
      <alignment horizontal="center" vertical="center"/>
    </xf>
    <xf numFmtId="0" fontId="0" fillId="0" borderId="40" xfId="0" applyFill="1" applyBorder="1" applyAlignment="1">
      <alignment horizontal="center" vertical="center"/>
    </xf>
    <xf numFmtId="0" fontId="0" fillId="0" borderId="7" xfId="0" applyBorder="1">
      <alignment vertical="center"/>
    </xf>
    <xf numFmtId="0" fontId="0" fillId="0" borderId="0" xfId="0" applyProtection="1">
      <alignment vertical="center"/>
    </xf>
    <xf numFmtId="181" fontId="0" fillId="0" borderId="0" xfId="0" applyNumberFormat="1">
      <alignment vertical="center"/>
    </xf>
    <xf numFmtId="0" fontId="46" fillId="6" borderId="0" xfId="0" applyFont="1" applyFill="1" applyBorder="1" applyProtection="1">
      <alignment vertical="center"/>
    </xf>
    <xf numFmtId="0" fontId="45" fillId="6" borderId="0" xfId="0" applyFont="1" applyFill="1" applyBorder="1" applyProtection="1">
      <alignment vertical="center"/>
    </xf>
    <xf numFmtId="178" fontId="45" fillId="6" borderId="0" xfId="0" applyNumberFormat="1" applyFont="1" applyFill="1" applyBorder="1" applyProtection="1">
      <alignment vertical="center"/>
    </xf>
    <xf numFmtId="179" fontId="46" fillId="6" borderId="0" xfId="0" applyNumberFormat="1" applyFont="1" applyFill="1" applyBorder="1" applyProtection="1">
      <alignment vertical="center"/>
    </xf>
    <xf numFmtId="0" fontId="46" fillId="6" borderId="0" xfId="0" applyFont="1" applyFill="1" applyBorder="1" applyProtection="1">
      <alignment vertical="center"/>
      <protection hidden="1"/>
    </xf>
    <xf numFmtId="179" fontId="46" fillId="6" borderId="0" xfId="0" applyNumberFormat="1" applyFont="1" applyFill="1" applyBorder="1" applyProtection="1">
      <alignment vertical="center"/>
      <protection hidden="1"/>
    </xf>
    <xf numFmtId="0" fontId="45" fillId="6" borderId="0" xfId="0" applyFont="1" applyFill="1" applyBorder="1" applyProtection="1">
      <alignment vertical="center"/>
      <protection hidden="1"/>
    </xf>
    <xf numFmtId="0" fontId="47" fillId="6" borderId="0" xfId="2" applyFont="1" applyFill="1" applyBorder="1" applyAlignment="1" applyProtection="1">
      <alignment horizontal="center" vertical="center"/>
      <protection locked="0"/>
    </xf>
    <xf numFmtId="0" fontId="46" fillId="6" borderId="0" xfId="0" applyFont="1" applyFill="1" applyProtection="1">
      <alignment vertical="center"/>
      <protection hidden="1"/>
    </xf>
    <xf numFmtId="0" fontId="27" fillId="9" borderId="50" xfId="0" applyFont="1" applyFill="1" applyBorder="1" applyAlignment="1" applyProtection="1">
      <alignment horizontal="center" vertical="center"/>
      <protection locked="0"/>
    </xf>
    <xf numFmtId="55" fontId="13" fillId="9" borderId="28" xfId="0" applyNumberFormat="1" applyFont="1" applyFill="1" applyBorder="1" applyAlignment="1" applyProtection="1">
      <alignment horizontal="right" vertical="center"/>
      <protection locked="0"/>
    </xf>
    <xf numFmtId="181" fontId="13" fillId="9" borderId="28" xfId="1" applyNumberFormat="1" applyFont="1" applyFill="1" applyBorder="1" applyAlignment="1" applyProtection="1">
      <alignment horizontal="right" vertical="center"/>
      <protection locked="0"/>
    </xf>
    <xf numFmtId="0" fontId="13" fillId="9" borderId="28" xfId="0" applyFont="1" applyFill="1" applyBorder="1" applyAlignment="1" applyProtection="1">
      <alignment horizontal="right" vertical="center"/>
      <protection locked="0"/>
    </xf>
    <xf numFmtId="0" fontId="50" fillId="7" borderId="2" xfId="0" applyFont="1" applyFill="1" applyBorder="1" applyAlignment="1" applyProtection="1">
      <alignment vertical="center"/>
      <protection hidden="1"/>
    </xf>
    <xf numFmtId="0" fontId="50" fillId="7" borderId="4" xfId="0" applyFont="1" applyFill="1" applyBorder="1" applyAlignment="1" applyProtection="1">
      <alignment vertical="center"/>
      <protection hidden="1"/>
    </xf>
    <xf numFmtId="31" fontId="13" fillId="9" borderId="43" xfId="0" applyNumberFormat="1" applyFont="1" applyFill="1" applyBorder="1" applyAlignment="1" applyProtection="1">
      <alignment horizontal="right" vertical="center"/>
      <protection locked="0"/>
    </xf>
    <xf numFmtId="31" fontId="13" fillId="9" borderId="28" xfId="0" applyNumberFormat="1" applyFont="1" applyFill="1" applyBorder="1" applyAlignment="1" applyProtection="1">
      <alignment horizontal="right" vertical="center"/>
      <protection locked="0"/>
    </xf>
    <xf numFmtId="0" fontId="13" fillId="9" borderId="42" xfId="0" applyFont="1" applyFill="1" applyBorder="1" applyAlignment="1" applyProtection="1">
      <alignment horizontal="right" vertical="center"/>
      <protection locked="0"/>
    </xf>
    <xf numFmtId="0" fontId="40" fillId="4" borderId="7" xfId="0" applyFont="1" applyFill="1" applyBorder="1" applyAlignment="1" applyProtection="1">
      <alignment vertical="center"/>
      <protection hidden="1"/>
    </xf>
    <xf numFmtId="0" fontId="40" fillId="0" borderId="7" xfId="0" applyFont="1" applyBorder="1">
      <alignment vertical="center"/>
    </xf>
    <xf numFmtId="181" fontId="13" fillId="9" borderId="28" xfId="1" applyNumberFormat="1" applyFont="1" applyFill="1" applyBorder="1" applyAlignment="1" applyProtection="1">
      <alignment horizontal="right" vertical="center"/>
      <protection locked="0" hidden="1"/>
    </xf>
    <xf numFmtId="181" fontId="13" fillId="10" borderId="28" xfId="1" applyNumberFormat="1" applyFont="1" applyFill="1" applyBorder="1" applyAlignment="1" applyProtection="1">
      <alignment horizontal="right" vertical="center"/>
      <protection locked="0" hidden="1"/>
    </xf>
    <xf numFmtId="181" fontId="13" fillId="9" borderId="54" xfId="1" applyNumberFormat="1" applyFont="1" applyFill="1" applyBorder="1" applyAlignment="1" applyProtection="1">
      <alignment horizontal="right" vertical="center"/>
      <protection locked="0" hidden="1"/>
    </xf>
    <xf numFmtId="0" fontId="5" fillId="2" borderId="10" xfId="0" applyFont="1" applyFill="1" applyBorder="1" applyAlignment="1" applyProtection="1">
      <alignment horizontal="left" vertical="center"/>
      <protection hidden="1"/>
    </xf>
    <xf numFmtId="0" fontId="49" fillId="7" borderId="1" xfId="0" applyFont="1" applyFill="1" applyBorder="1" applyAlignment="1" applyProtection="1">
      <alignment vertical="center"/>
      <protection hidden="1"/>
    </xf>
    <xf numFmtId="181" fontId="5" fillId="2" borderId="0" xfId="0" applyNumberFormat="1" applyFont="1" applyFill="1" applyBorder="1" applyAlignment="1" applyProtection="1">
      <alignment horizontal="left" vertical="center"/>
    </xf>
    <xf numFmtId="0" fontId="40" fillId="4" borderId="11" xfId="0" applyFont="1" applyFill="1" applyBorder="1" applyAlignment="1" applyProtection="1">
      <alignment vertical="center"/>
      <protection hidden="1"/>
    </xf>
    <xf numFmtId="0" fontId="26" fillId="4" borderId="12" xfId="0" applyFont="1" applyFill="1" applyBorder="1" applyAlignment="1" applyProtection="1">
      <alignment vertical="center"/>
      <protection hidden="1"/>
    </xf>
    <xf numFmtId="0" fontId="26" fillId="4" borderId="14" xfId="0" applyFont="1" applyFill="1" applyBorder="1" applyAlignment="1" applyProtection="1">
      <alignment vertical="center"/>
      <protection hidden="1"/>
    </xf>
    <xf numFmtId="181" fontId="13" fillId="9" borderId="42" xfId="1" applyNumberFormat="1" applyFont="1" applyFill="1" applyBorder="1" applyAlignment="1" applyProtection="1">
      <alignment horizontal="right" vertical="center"/>
      <protection locked="0"/>
    </xf>
    <xf numFmtId="0" fontId="40" fillId="4" borderId="15" xfId="0" applyFont="1" applyFill="1" applyBorder="1" applyAlignment="1" applyProtection="1">
      <alignment vertical="center"/>
      <protection hidden="1"/>
    </xf>
    <xf numFmtId="0" fontId="33" fillId="4" borderId="16" xfId="0" applyFont="1" applyFill="1" applyBorder="1" applyAlignment="1" applyProtection="1">
      <alignment vertical="center"/>
      <protection hidden="1"/>
    </xf>
    <xf numFmtId="0" fontId="33" fillId="4" borderId="18" xfId="0" applyFont="1" applyFill="1" applyBorder="1" applyAlignment="1" applyProtection="1">
      <alignment vertical="center"/>
      <protection hidden="1"/>
    </xf>
    <xf numFmtId="49" fontId="13" fillId="8" borderId="7" xfId="0" applyNumberFormat="1" applyFont="1" applyFill="1" applyBorder="1" applyAlignment="1" applyProtection="1">
      <alignment vertical="center"/>
      <protection hidden="1"/>
    </xf>
    <xf numFmtId="0" fontId="13" fillId="8" borderId="7" xfId="0" applyFont="1" applyFill="1" applyBorder="1" applyAlignment="1" applyProtection="1">
      <alignment vertical="center"/>
      <protection hidden="1"/>
    </xf>
    <xf numFmtId="0" fontId="0" fillId="0" borderId="0" xfId="0" applyFont="1" applyFill="1" applyBorder="1" applyAlignment="1" applyProtection="1"/>
    <xf numFmtId="0" fontId="0" fillId="0" borderId="0" xfId="0" applyFont="1" applyFill="1" applyBorder="1" applyAlignment="1" applyProtection="1">
      <alignment horizontal="right"/>
    </xf>
    <xf numFmtId="0" fontId="55" fillId="7" borderId="2" xfId="0" applyFont="1" applyFill="1" applyBorder="1" applyAlignment="1" applyProtection="1">
      <alignment horizontal="left" vertical="center"/>
      <protection hidden="1"/>
    </xf>
    <xf numFmtId="0" fontId="56" fillId="7" borderId="2" xfId="0" applyFont="1" applyFill="1" applyBorder="1" applyAlignment="1" applyProtection="1">
      <alignment horizontal="left" vertical="center"/>
      <protection hidden="1"/>
    </xf>
    <xf numFmtId="0" fontId="57" fillId="7" borderId="2" xfId="0" applyFont="1" applyFill="1" applyBorder="1" applyAlignment="1" applyProtection="1">
      <alignment horizontal="right" vertical="top"/>
      <protection hidden="1"/>
    </xf>
    <xf numFmtId="0" fontId="56" fillId="7" borderId="2" xfId="0" applyFont="1" applyFill="1" applyBorder="1" applyAlignment="1" applyProtection="1">
      <alignment vertical="center"/>
      <protection hidden="1"/>
    </xf>
    <xf numFmtId="0" fontId="58" fillId="7" borderId="2" xfId="0" applyFont="1" applyFill="1" applyBorder="1" applyProtection="1">
      <alignment vertical="center"/>
      <protection hidden="1"/>
    </xf>
    <xf numFmtId="56" fontId="55" fillId="7" borderId="2" xfId="0" applyNumberFormat="1" applyFont="1" applyFill="1" applyBorder="1" applyProtection="1">
      <alignment vertical="center"/>
      <protection hidden="1"/>
    </xf>
    <xf numFmtId="0" fontId="56" fillId="7" borderId="4" xfId="0" applyFont="1" applyFill="1" applyBorder="1" applyAlignment="1" applyProtection="1">
      <alignment horizontal="left" vertical="center"/>
      <protection hidden="1"/>
    </xf>
    <xf numFmtId="0" fontId="55" fillId="7" borderId="1" xfId="0" applyFont="1" applyFill="1" applyBorder="1" applyAlignment="1" applyProtection="1">
      <alignment horizontal="left" vertical="center"/>
      <protection hidden="1"/>
    </xf>
    <xf numFmtId="0" fontId="49" fillId="7" borderId="0" xfId="0" applyFont="1" applyFill="1">
      <alignment vertical="center"/>
    </xf>
    <xf numFmtId="0" fontId="49" fillId="7" borderId="105" xfId="0" applyFont="1" applyFill="1" applyBorder="1" applyAlignment="1" applyProtection="1">
      <alignment horizontal="center" vertical="center"/>
    </xf>
    <xf numFmtId="0" fontId="48" fillId="7" borderId="106" xfId="0" applyFont="1" applyFill="1" applyBorder="1" applyAlignment="1" applyProtection="1">
      <alignment horizontal="center" vertical="center" wrapText="1"/>
    </xf>
    <xf numFmtId="0" fontId="4" fillId="4" borderId="0" xfId="0" applyFont="1" applyFill="1" applyBorder="1" applyProtection="1">
      <alignment vertical="center"/>
      <protection hidden="1"/>
    </xf>
    <xf numFmtId="0" fontId="54" fillId="4" borderId="0" xfId="0" applyFont="1" applyFill="1" applyAlignment="1">
      <alignment horizontal="center" vertical="center"/>
    </xf>
    <xf numFmtId="0" fontId="16" fillId="0" borderId="7" xfId="0" applyFont="1" applyFill="1" applyBorder="1" applyProtection="1">
      <alignment vertical="center"/>
      <protection hidden="1"/>
    </xf>
    <xf numFmtId="0" fontId="16" fillId="0" borderId="0" xfId="0" applyFont="1" applyFill="1" applyBorder="1" applyProtection="1">
      <alignment vertical="center"/>
      <protection hidden="1"/>
    </xf>
    <xf numFmtId="0" fontId="17" fillId="0" borderId="0" xfId="0" applyFont="1" applyFill="1" applyBorder="1" applyAlignment="1" applyProtection="1">
      <alignment vertical="center"/>
      <protection hidden="1"/>
    </xf>
    <xf numFmtId="3" fontId="18" fillId="0" borderId="0" xfId="0" applyNumberFormat="1" applyFont="1" applyFill="1" applyBorder="1" applyAlignment="1" applyProtection="1">
      <alignment horizontal="left" vertical="center"/>
      <protection hidden="1"/>
    </xf>
    <xf numFmtId="0" fontId="19" fillId="0" borderId="0" xfId="0" applyFont="1" applyFill="1" applyBorder="1" applyAlignment="1" applyProtection="1">
      <alignment vertical="center"/>
      <protection hidden="1"/>
    </xf>
    <xf numFmtId="0" fontId="55" fillId="7" borderId="99" xfId="0" applyFont="1" applyFill="1" applyBorder="1" applyAlignment="1" applyProtection="1">
      <alignment vertical="center"/>
      <protection hidden="1"/>
    </xf>
    <xf numFmtId="0" fontId="55" fillId="7" borderId="100" xfId="0" applyFont="1" applyFill="1" applyBorder="1" applyAlignment="1" applyProtection="1">
      <alignment vertical="center"/>
      <protection hidden="1"/>
    </xf>
    <xf numFmtId="0" fontId="52" fillId="7" borderId="100" xfId="0" applyFont="1" applyFill="1" applyBorder="1" applyAlignment="1" applyProtection="1">
      <alignment vertical="center"/>
      <protection hidden="1"/>
    </xf>
    <xf numFmtId="0" fontId="52" fillId="7" borderId="108" xfId="0" applyFont="1" applyFill="1" applyBorder="1" applyAlignment="1" applyProtection="1">
      <alignment vertical="center"/>
      <protection hidden="1"/>
    </xf>
    <xf numFmtId="0" fontId="0" fillId="0" borderId="10" xfId="0" applyFont="1" applyFill="1" applyBorder="1" applyProtection="1">
      <alignment vertical="center"/>
      <protection hidden="1"/>
    </xf>
    <xf numFmtId="0" fontId="21" fillId="0" borderId="109" xfId="0" applyFont="1" applyFill="1" applyBorder="1" applyProtection="1">
      <alignment vertical="center"/>
      <protection hidden="1"/>
    </xf>
    <xf numFmtId="0" fontId="55" fillId="7" borderId="15" xfId="0" applyFont="1" applyFill="1" applyBorder="1" applyAlignment="1" applyProtection="1">
      <alignment vertical="center"/>
      <protection hidden="1"/>
    </xf>
    <xf numFmtId="0" fontId="55" fillId="7" borderId="16" xfId="0" applyFont="1" applyFill="1" applyBorder="1" applyAlignment="1" applyProtection="1">
      <alignment vertical="center"/>
      <protection hidden="1"/>
    </xf>
    <xf numFmtId="0" fontId="52" fillId="7" borderId="16" xfId="0" applyFont="1" applyFill="1" applyBorder="1" applyAlignment="1" applyProtection="1">
      <alignment vertical="center"/>
      <protection hidden="1"/>
    </xf>
    <xf numFmtId="0" fontId="52" fillId="7" borderId="18" xfId="0" applyFont="1" applyFill="1" applyBorder="1" applyAlignment="1" applyProtection="1">
      <alignment vertical="center"/>
      <protection hidden="1"/>
    </xf>
    <xf numFmtId="0" fontId="0" fillId="0" borderId="10" xfId="0" applyFill="1" applyBorder="1">
      <alignment vertical="center"/>
    </xf>
    <xf numFmtId="0" fontId="0" fillId="0" borderId="0" xfId="0" applyFill="1">
      <alignment vertical="center"/>
    </xf>
    <xf numFmtId="0" fontId="0" fillId="0" borderId="0" xfId="0" applyAlignment="1">
      <alignment horizontal="right" vertical="center"/>
    </xf>
    <xf numFmtId="181" fontId="0" fillId="0" borderId="111" xfId="0" applyNumberFormat="1" applyFont="1" applyFill="1" applyBorder="1" applyAlignment="1" applyProtection="1">
      <alignment horizontal="center" vertical="center"/>
    </xf>
    <xf numFmtId="0" fontId="39" fillId="2" borderId="0" xfId="0" applyFont="1" applyFill="1" applyBorder="1" applyAlignment="1" applyProtection="1">
      <alignment horizontal="left" vertical="center"/>
      <protection hidden="1"/>
    </xf>
    <xf numFmtId="0" fontId="51" fillId="7" borderId="0" xfId="0" applyFont="1" applyFill="1" applyAlignment="1">
      <alignment horizontal="center" vertical="center" wrapText="1"/>
    </xf>
    <xf numFmtId="0" fontId="25" fillId="7" borderId="0" xfId="0" applyFont="1" applyFill="1" applyAlignment="1">
      <alignment vertical="center"/>
    </xf>
    <xf numFmtId="0" fontId="13" fillId="9" borderId="29" xfId="0" applyFont="1" applyFill="1" applyBorder="1" applyAlignment="1" applyProtection="1">
      <alignment horizontal="left" vertical="center"/>
      <protection locked="0"/>
    </xf>
    <xf numFmtId="0" fontId="13" fillId="9" borderId="16" xfId="0" applyFont="1" applyFill="1" applyBorder="1" applyAlignment="1" applyProtection="1">
      <alignment horizontal="left" vertical="center"/>
      <protection locked="0"/>
    </xf>
    <xf numFmtId="0" fontId="0" fillId="9" borderId="18" xfId="0" applyFill="1" applyBorder="1" applyAlignment="1" applyProtection="1">
      <alignment vertical="center"/>
      <protection locked="0"/>
    </xf>
    <xf numFmtId="0" fontId="49" fillId="7" borderId="7" xfId="0" applyFont="1" applyFill="1" applyBorder="1" applyAlignment="1" applyProtection="1">
      <alignment vertical="center"/>
      <protection hidden="1"/>
    </xf>
    <xf numFmtId="0" fontId="37" fillId="0" borderId="0" xfId="0" applyFont="1" applyBorder="1" applyAlignment="1">
      <alignment vertical="center"/>
    </xf>
    <xf numFmtId="0" fontId="37" fillId="0" borderId="10" xfId="0" applyFont="1" applyBorder="1" applyAlignment="1">
      <alignment vertical="center"/>
    </xf>
    <xf numFmtId="0" fontId="37" fillId="0" borderId="7" xfId="0" applyFont="1" applyBorder="1" applyAlignment="1">
      <alignment vertical="center"/>
    </xf>
    <xf numFmtId="0" fontId="0" fillId="5" borderId="28" xfId="0" applyFill="1" applyBorder="1" applyAlignment="1">
      <alignment horizontal="center" vertical="center"/>
    </xf>
    <xf numFmtId="0" fontId="0" fillId="5" borderId="42" xfId="0" applyFill="1" applyBorder="1" applyAlignment="1">
      <alignment horizontal="center" vertical="center"/>
    </xf>
    <xf numFmtId="0" fontId="0" fillId="5" borderId="57" xfId="0" applyFill="1" applyBorder="1" applyAlignment="1">
      <alignment horizontal="center" vertical="center"/>
    </xf>
    <xf numFmtId="0" fontId="0" fillId="5" borderId="56" xfId="0" applyFill="1" applyBorder="1" applyAlignment="1">
      <alignment horizontal="center" vertical="center"/>
    </xf>
    <xf numFmtId="0" fontId="0" fillId="5" borderId="43" xfId="0" applyFill="1" applyBorder="1" applyAlignment="1">
      <alignment horizontal="center" vertical="center"/>
    </xf>
    <xf numFmtId="0" fontId="49" fillId="7" borderId="9" xfId="0" applyFont="1" applyFill="1" applyBorder="1" applyAlignment="1" applyProtection="1">
      <alignment horizontal="left" vertical="center"/>
      <protection hidden="1"/>
    </xf>
    <xf numFmtId="0" fontId="49" fillId="7" borderId="3" xfId="0" applyFont="1" applyFill="1" applyBorder="1" applyAlignment="1" applyProtection="1">
      <alignment horizontal="left" vertical="center"/>
      <protection hidden="1"/>
    </xf>
    <xf numFmtId="0" fontId="49" fillId="7" borderId="31" xfId="0" applyFont="1" applyFill="1" applyBorder="1" applyAlignment="1" applyProtection="1">
      <alignment horizontal="left" vertical="center"/>
      <protection hidden="1"/>
    </xf>
    <xf numFmtId="0" fontId="0" fillId="0" borderId="16" xfId="0" applyBorder="1" applyAlignment="1" applyProtection="1">
      <alignment horizontal="left" vertical="center"/>
      <protection locked="0"/>
    </xf>
    <xf numFmtId="0" fontId="34" fillId="8" borderId="9" xfId="0" applyFont="1" applyFill="1" applyBorder="1" applyAlignment="1" applyProtection="1">
      <alignment horizontal="left" vertical="center"/>
      <protection hidden="1"/>
    </xf>
    <xf numFmtId="0" fontId="34" fillId="8" borderId="3" xfId="0" applyFont="1" applyFill="1" applyBorder="1" applyAlignment="1" applyProtection="1">
      <alignment horizontal="left" vertical="center"/>
      <protection hidden="1"/>
    </xf>
    <xf numFmtId="0" fontId="34" fillId="8" borderId="31" xfId="0" applyFont="1" applyFill="1" applyBorder="1" applyAlignment="1" applyProtection="1">
      <alignment horizontal="left" vertical="center"/>
      <protection hidden="1"/>
    </xf>
    <xf numFmtId="0" fontId="13" fillId="9" borderId="30" xfId="0" applyFont="1" applyFill="1" applyBorder="1" applyAlignment="1" applyProtection="1">
      <alignment horizontal="left" vertical="center"/>
      <protection locked="0"/>
    </xf>
    <xf numFmtId="0" fontId="13" fillId="11" borderId="0" xfId="0" applyFont="1" applyFill="1" applyAlignment="1">
      <alignment vertical="center" wrapText="1"/>
    </xf>
    <xf numFmtId="0" fontId="0" fillId="0" borderId="0" xfId="0" applyAlignment="1">
      <alignment vertical="center"/>
    </xf>
    <xf numFmtId="0" fontId="55" fillId="7" borderId="99" xfId="0" applyFont="1" applyFill="1" applyBorder="1" applyAlignment="1" applyProtection="1">
      <alignment vertical="center"/>
      <protection hidden="1"/>
    </xf>
    <xf numFmtId="0" fontId="0" fillId="0" borderId="100" xfId="0" applyBorder="1" applyAlignment="1">
      <alignment vertical="center"/>
    </xf>
    <xf numFmtId="0" fontId="0" fillId="0" borderId="101" xfId="0" applyBorder="1" applyAlignment="1">
      <alignment vertical="center"/>
    </xf>
    <xf numFmtId="0" fontId="55" fillId="7" borderId="103" xfId="0" applyFont="1" applyFill="1" applyBorder="1" applyAlignment="1" applyProtection="1">
      <alignment vertical="center"/>
      <protection hidden="1"/>
    </xf>
    <xf numFmtId="0" fontId="53" fillId="7" borderId="0" xfId="0" applyFont="1" applyFill="1" applyAlignment="1" applyProtection="1">
      <alignment horizontal="center" vertical="center" wrapText="1"/>
      <protection hidden="1"/>
    </xf>
    <xf numFmtId="0" fontId="0" fillId="0" borderId="0" xfId="0" applyAlignment="1">
      <alignment horizontal="center" vertical="center"/>
    </xf>
    <xf numFmtId="55" fontId="0" fillId="0" borderId="17" xfId="0" applyNumberFormat="1" applyFont="1" applyFill="1" applyBorder="1" applyAlignment="1" applyProtection="1">
      <alignment horizontal="left" vertical="center"/>
      <protection hidden="1"/>
    </xf>
    <xf numFmtId="0" fontId="0" fillId="0" borderId="16" xfId="0" applyFont="1" applyBorder="1">
      <alignment vertical="center"/>
    </xf>
    <xf numFmtId="179" fontId="24" fillId="0" borderId="109" xfId="0" applyNumberFormat="1" applyFont="1" applyFill="1" applyBorder="1" applyAlignment="1" applyProtection="1">
      <alignment horizontal="center" vertical="center"/>
      <protection hidden="1"/>
    </xf>
    <xf numFmtId="179" fontId="24" fillId="0" borderId="110" xfId="0" applyNumberFormat="1" applyFont="1" applyFill="1" applyBorder="1" applyAlignment="1" applyProtection="1">
      <alignment horizontal="center" vertical="center"/>
      <protection hidden="1"/>
    </xf>
    <xf numFmtId="0" fontId="32" fillId="0" borderId="66" xfId="0" applyFont="1" applyFill="1" applyBorder="1" applyAlignment="1" applyProtection="1">
      <alignment horizontal="center" vertical="center"/>
      <protection hidden="1"/>
    </xf>
    <xf numFmtId="0" fontId="32" fillId="0" borderId="28" xfId="0" applyFont="1" applyFill="1" applyBorder="1" applyAlignment="1" applyProtection="1">
      <alignment horizontal="center" vertical="center"/>
      <protection hidden="1"/>
    </xf>
    <xf numFmtId="0" fontId="32" fillId="0" borderId="67" xfId="0" applyFont="1" applyFill="1" applyBorder="1" applyAlignment="1" applyProtection="1">
      <alignment horizontal="center" vertical="center"/>
      <protection hidden="1"/>
    </xf>
    <xf numFmtId="0" fontId="32" fillId="0" borderId="54" xfId="0" applyFont="1" applyFill="1" applyBorder="1" applyAlignment="1" applyProtection="1">
      <alignment horizontal="center" vertical="center"/>
      <protection hidden="1"/>
    </xf>
    <xf numFmtId="0" fontId="0" fillId="0" borderId="95" xfId="0" applyFont="1" applyFill="1" applyBorder="1" applyAlignment="1" applyProtection="1">
      <alignment horizontal="center" vertical="center"/>
      <protection hidden="1"/>
    </xf>
    <xf numFmtId="0" fontId="0" fillId="0" borderId="96" xfId="0" applyFont="1" applyFill="1" applyBorder="1" applyAlignment="1" applyProtection="1">
      <alignment horizontal="center" vertical="center"/>
      <protection hidden="1"/>
    </xf>
    <xf numFmtId="0" fontId="0" fillId="0" borderId="92" xfId="0" applyFont="1" applyFill="1" applyBorder="1" applyAlignment="1" applyProtection="1">
      <alignment horizontal="center" vertical="center"/>
      <protection hidden="1"/>
    </xf>
    <xf numFmtId="0" fontId="0" fillId="0" borderId="68" xfId="0" applyFont="1" applyFill="1" applyBorder="1" applyAlignment="1" applyProtection="1">
      <alignment horizontal="center" vertical="center"/>
      <protection hidden="1"/>
    </xf>
    <xf numFmtId="0" fontId="0" fillId="0" borderId="69" xfId="0" applyFont="1" applyFill="1" applyBorder="1" applyAlignment="1" applyProtection="1">
      <alignment horizontal="center" vertical="center"/>
      <protection hidden="1"/>
    </xf>
    <xf numFmtId="0" fontId="0" fillId="0" borderId="70" xfId="0" applyFont="1" applyFill="1" applyBorder="1" applyAlignment="1" applyProtection="1">
      <alignment horizontal="center" vertical="center"/>
      <protection hidden="1"/>
    </xf>
    <xf numFmtId="0" fontId="0" fillId="0" borderId="54" xfId="0" applyFont="1" applyFill="1" applyBorder="1" applyAlignment="1" applyProtection="1">
      <alignment horizontal="center" vertical="center"/>
      <protection hidden="1"/>
    </xf>
    <xf numFmtId="0" fontId="0" fillId="0" borderId="60" xfId="0" applyFont="1" applyFill="1" applyBorder="1" applyAlignment="1" applyProtection="1">
      <alignment horizontal="center" vertical="center"/>
      <protection hidden="1"/>
    </xf>
    <xf numFmtId="0" fontId="0" fillId="0" borderId="61" xfId="0" applyFont="1" applyFill="1" applyBorder="1" applyAlignment="1" applyProtection="1">
      <alignment horizontal="center" vertical="center"/>
      <protection hidden="1"/>
    </xf>
    <xf numFmtId="0" fontId="0" fillId="0" borderId="62" xfId="0" applyFont="1" applyFill="1" applyBorder="1" applyAlignment="1" applyProtection="1">
      <alignment horizontal="center" vertical="center"/>
      <protection hidden="1"/>
    </xf>
    <xf numFmtId="0" fontId="32" fillId="0" borderId="15" xfId="0" applyFont="1" applyFill="1" applyBorder="1" applyAlignment="1" applyProtection="1">
      <alignment horizontal="center" vertical="center"/>
      <protection hidden="1"/>
    </xf>
    <xf numFmtId="0" fontId="32" fillId="0" borderId="16" xfId="0" applyFont="1" applyFill="1" applyBorder="1" applyAlignment="1" applyProtection="1">
      <alignment horizontal="center" vertical="center"/>
      <protection hidden="1"/>
    </xf>
    <xf numFmtId="0" fontId="32" fillId="0" borderId="30" xfId="0" applyFont="1" applyFill="1" applyBorder="1" applyAlignment="1" applyProtection="1">
      <alignment horizontal="center" vertical="center"/>
      <protection hidden="1"/>
    </xf>
    <xf numFmtId="0" fontId="0" fillId="0" borderId="51" xfId="0" applyFont="1" applyFill="1" applyBorder="1" applyAlignment="1" applyProtection="1">
      <alignment horizontal="center" vertical="center"/>
      <protection hidden="1"/>
    </xf>
    <xf numFmtId="0" fontId="0" fillId="0" borderId="52" xfId="0" applyFont="1" applyFill="1" applyBorder="1" applyAlignment="1" applyProtection="1">
      <alignment horizontal="center" vertical="center"/>
      <protection hidden="1"/>
    </xf>
    <xf numFmtId="0" fontId="32" fillId="0" borderId="73" xfId="0" applyFont="1" applyFill="1" applyBorder="1" applyAlignment="1" applyProtection="1">
      <alignment horizontal="center" vertical="center"/>
      <protection hidden="1"/>
    </xf>
    <xf numFmtId="0" fontId="32" fillId="0" borderId="63" xfId="0" applyFont="1" applyFill="1" applyBorder="1" applyAlignment="1" applyProtection="1">
      <alignment horizontal="center" vertical="center"/>
      <protection hidden="1"/>
    </xf>
    <xf numFmtId="0" fontId="55" fillId="7" borderId="102" xfId="0" applyFont="1" applyFill="1" applyBorder="1" applyAlignment="1" applyProtection="1">
      <alignment horizontal="center" vertical="center"/>
      <protection hidden="1"/>
    </xf>
    <xf numFmtId="0" fontId="55" fillId="7" borderId="104" xfId="0" applyFont="1" applyFill="1" applyBorder="1" applyAlignment="1" applyProtection="1">
      <alignment horizontal="center" vertical="center"/>
      <protection hidden="1"/>
    </xf>
    <xf numFmtId="0" fontId="32" fillId="0" borderId="98" xfId="0" applyFont="1" applyFill="1" applyBorder="1" applyAlignment="1" applyProtection="1">
      <alignment horizontal="center" vertical="center"/>
      <protection hidden="1"/>
    </xf>
    <xf numFmtId="0" fontId="32" fillId="0" borderId="45" xfId="0" applyFont="1" applyFill="1" applyBorder="1" applyAlignment="1" applyProtection="1">
      <alignment horizontal="center" vertical="center"/>
      <protection hidden="1"/>
    </xf>
    <xf numFmtId="0" fontId="32" fillId="0" borderId="22"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21" fillId="0" borderId="26" xfId="0" applyFont="1" applyFill="1" applyBorder="1" applyAlignment="1" applyProtection="1">
      <alignment horizontal="left" vertical="center"/>
      <protection hidden="1"/>
    </xf>
    <xf numFmtId="0" fontId="21" fillId="0" borderId="25" xfId="0" applyFont="1" applyFill="1" applyBorder="1" applyAlignment="1" applyProtection="1">
      <alignment horizontal="left" vertical="center"/>
      <protection hidden="1"/>
    </xf>
    <xf numFmtId="0" fontId="21" fillId="0" borderId="27" xfId="0" applyFont="1" applyFill="1" applyBorder="1" applyAlignment="1" applyProtection="1">
      <alignment horizontal="left" vertical="center"/>
      <protection hidden="1"/>
    </xf>
    <xf numFmtId="0" fontId="21" fillId="0" borderId="44" xfId="0" applyFont="1" applyFill="1" applyBorder="1" applyAlignment="1" applyProtection="1">
      <alignment horizontal="left" vertical="center"/>
      <protection hidden="1"/>
    </xf>
    <xf numFmtId="0" fontId="21" fillId="0" borderId="24" xfId="0" applyFont="1" applyFill="1" applyBorder="1" applyAlignment="1" applyProtection="1">
      <alignment horizontal="left" vertical="center"/>
      <protection hidden="1"/>
    </xf>
    <xf numFmtId="0" fontId="20" fillId="0" borderId="93" xfId="0" applyFont="1" applyFill="1" applyBorder="1" applyAlignment="1" applyProtection="1">
      <alignment horizontal="center" vertical="center"/>
      <protection hidden="1"/>
    </xf>
    <xf numFmtId="0" fontId="20" fillId="0" borderId="63" xfId="0" applyFont="1" applyFill="1" applyBorder="1" applyAlignment="1" applyProtection="1">
      <alignment horizontal="center" vertical="center"/>
      <protection hidden="1"/>
    </xf>
    <xf numFmtId="0" fontId="20" fillId="0" borderId="65" xfId="0" applyFont="1" applyFill="1" applyBorder="1" applyAlignment="1" applyProtection="1">
      <alignment horizontal="center" vertical="center"/>
      <protection hidden="1"/>
    </xf>
    <xf numFmtId="0" fontId="20" fillId="0" borderId="53" xfId="0" applyFont="1" applyFill="1" applyBorder="1" applyAlignment="1" applyProtection="1">
      <alignment horizontal="center" vertical="center"/>
      <protection hidden="1"/>
    </xf>
    <xf numFmtId="0" fontId="20" fillId="0" borderId="54" xfId="0" applyFont="1" applyFill="1" applyBorder="1" applyAlignment="1" applyProtection="1">
      <alignment horizontal="center" vertical="center"/>
      <protection hidden="1"/>
    </xf>
    <xf numFmtId="0" fontId="20" fillId="0" borderId="55" xfId="0" applyFont="1" applyFill="1" applyBorder="1" applyAlignment="1" applyProtection="1">
      <alignment horizontal="center" vertical="center"/>
      <protection hidden="1"/>
    </xf>
    <xf numFmtId="0" fontId="21" fillId="4" borderId="72" xfId="0" applyFont="1" applyFill="1" applyBorder="1" applyAlignment="1" applyProtection="1">
      <alignment horizontal="left" vertical="center"/>
      <protection hidden="1"/>
    </xf>
    <xf numFmtId="0" fontId="21" fillId="4" borderId="0" xfId="0" applyFont="1" applyFill="1" applyBorder="1" applyAlignment="1" applyProtection="1">
      <alignment horizontal="left" vertical="center"/>
      <protection hidden="1"/>
    </xf>
    <xf numFmtId="0" fontId="21" fillId="4" borderId="10" xfId="0" applyFont="1" applyFill="1" applyBorder="1" applyAlignment="1" applyProtection="1">
      <alignment horizontal="left" vertical="center"/>
      <protection hidden="1"/>
    </xf>
    <xf numFmtId="0" fontId="43" fillId="0" borderId="7" xfId="0" applyFont="1" applyFill="1" applyBorder="1" applyAlignment="1" applyProtection="1">
      <alignment horizontal="center" vertical="center"/>
      <protection locked="0"/>
    </xf>
    <xf numFmtId="0" fontId="43" fillId="0" borderId="10" xfId="0" applyFont="1" applyFill="1" applyBorder="1" applyAlignment="1" applyProtection="1">
      <alignment horizontal="center" vertical="center"/>
      <protection locked="0"/>
    </xf>
    <xf numFmtId="180" fontId="31" fillId="0" borderId="16" xfId="0" applyNumberFormat="1" applyFont="1" applyFill="1" applyBorder="1" applyAlignment="1" applyProtection="1">
      <alignment horizontal="center" vertical="center"/>
      <protection hidden="1"/>
    </xf>
    <xf numFmtId="180" fontId="31" fillId="0" borderId="18" xfId="0" applyNumberFormat="1" applyFont="1" applyFill="1" applyBorder="1" applyAlignment="1" applyProtection="1">
      <alignment horizontal="center" vertical="center"/>
      <protection hidden="1"/>
    </xf>
    <xf numFmtId="0" fontId="25" fillId="0" borderId="63" xfId="0" applyFont="1" applyFill="1" applyBorder="1" applyAlignment="1" applyProtection="1">
      <alignment horizontal="center" vertical="center"/>
      <protection hidden="1"/>
    </xf>
    <xf numFmtId="0" fontId="25" fillId="0" borderId="65" xfId="0" applyFont="1" applyFill="1" applyBorder="1" applyAlignment="1" applyProtection="1">
      <alignment horizontal="center" vertical="center"/>
      <protection hidden="1"/>
    </xf>
    <xf numFmtId="180" fontId="44" fillId="0" borderId="28" xfId="0" applyNumberFormat="1" applyFont="1" applyFill="1" applyBorder="1" applyAlignment="1" applyProtection="1">
      <alignment horizontal="center" vertical="center"/>
      <protection hidden="1"/>
    </xf>
    <xf numFmtId="180" fontId="44" fillId="0" borderId="50" xfId="0" applyNumberFormat="1" applyFont="1" applyFill="1" applyBorder="1" applyAlignment="1" applyProtection="1">
      <alignment horizontal="center" vertical="center"/>
      <protection hidden="1"/>
    </xf>
    <xf numFmtId="0" fontId="25" fillId="0" borderId="64" xfId="0" applyFont="1" applyFill="1" applyBorder="1" applyAlignment="1" applyProtection="1">
      <alignment horizontal="center" vertical="center"/>
      <protection hidden="1"/>
    </xf>
    <xf numFmtId="0" fontId="25" fillId="0" borderId="5" xfId="0" applyFont="1" applyFill="1" applyBorder="1" applyAlignment="1" applyProtection="1">
      <alignment horizontal="center" vertical="center"/>
      <protection hidden="1"/>
    </xf>
    <xf numFmtId="0" fontId="25" fillId="0" borderId="6" xfId="0" applyFont="1" applyFill="1" applyBorder="1" applyAlignment="1" applyProtection="1">
      <alignment horizontal="center" vertical="center"/>
      <protection hidden="1"/>
    </xf>
    <xf numFmtId="180" fontId="31" fillId="0" borderId="97" xfId="0" applyNumberFormat="1" applyFont="1" applyFill="1" applyBorder="1" applyAlignment="1" applyProtection="1">
      <alignment horizontal="center" vertical="center"/>
      <protection hidden="1"/>
    </xf>
    <xf numFmtId="180" fontId="31" fillId="0" borderId="3" xfId="0" applyNumberFormat="1" applyFont="1" applyFill="1" applyBorder="1" applyAlignment="1" applyProtection="1">
      <alignment horizontal="center" vertical="center"/>
      <protection hidden="1"/>
    </xf>
    <xf numFmtId="180" fontId="31" fillId="0" borderId="31" xfId="0" applyNumberFormat="1" applyFont="1" applyFill="1" applyBorder="1" applyAlignment="1" applyProtection="1">
      <alignment horizontal="center" vertical="center"/>
      <protection hidden="1"/>
    </xf>
    <xf numFmtId="180" fontId="31" fillId="0" borderId="28" xfId="0" applyNumberFormat="1" applyFont="1" applyFill="1" applyBorder="1" applyAlignment="1" applyProtection="1">
      <alignment horizontal="center" vertical="center"/>
      <protection hidden="1"/>
    </xf>
    <xf numFmtId="180" fontId="31" fillId="0" borderId="50" xfId="0" applyNumberFormat="1" applyFont="1" applyFill="1" applyBorder="1" applyAlignment="1" applyProtection="1">
      <alignment horizontal="center" vertical="center"/>
      <protection hidden="1"/>
    </xf>
    <xf numFmtId="180" fontId="31" fillId="0" borderId="54" xfId="0" applyNumberFormat="1" applyFont="1" applyFill="1" applyBorder="1" applyAlignment="1" applyProtection="1">
      <alignment horizontal="center" vertical="center"/>
      <protection hidden="1"/>
    </xf>
    <xf numFmtId="180" fontId="31" fillId="0" borderId="55" xfId="0" applyNumberFormat="1" applyFont="1" applyFill="1" applyBorder="1" applyAlignment="1" applyProtection="1">
      <alignment horizontal="center" vertical="center"/>
      <protection hidden="1"/>
    </xf>
    <xf numFmtId="0" fontId="0" fillId="5" borderId="29" xfId="0" applyFill="1" applyBorder="1" applyAlignment="1" applyProtection="1">
      <alignment horizontal="left" vertical="center" wrapText="1"/>
      <protection locked="0"/>
    </xf>
    <xf numFmtId="0" fontId="0" fillId="5" borderId="16"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49" fillId="7" borderId="106" xfId="0" applyFont="1" applyFill="1" applyBorder="1" applyAlignment="1" applyProtection="1">
      <alignment horizontal="center" vertical="center"/>
    </xf>
    <xf numFmtId="0" fontId="49" fillId="7" borderId="107" xfId="0" applyFont="1" applyFill="1" applyBorder="1" applyAlignment="1" applyProtection="1">
      <alignment horizontal="center" vertical="center"/>
    </xf>
    <xf numFmtId="0" fontId="0" fillId="5" borderId="77" xfId="0" applyFill="1" applyBorder="1" applyAlignment="1" applyProtection="1">
      <alignment horizontal="left" vertical="center" wrapText="1"/>
      <protection locked="0"/>
    </xf>
    <xf numFmtId="0" fontId="0" fillId="5" borderId="78" xfId="0" applyFill="1" applyBorder="1" applyAlignment="1" applyProtection="1">
      <alignment horizontal="left" vertical="center" wrapText="1"/>
      <protection locked="0"/>
    </xf>
    <xf numFmtId="0" fontId="0" fillId="5" borderId="79" xfId="0" applyFill="1" applyBorder="1" applyAlignment="1" applyProtection="1">
      <alignment horizontal="left" vertical="center" wrapText="1"/>
      <protection locked="0"/>
    </xf>
    <xf numFmtId="0" fontId="0" fillId="5" borderId="29" xfId="0" applyFill="1" applyBorder="1" applyAlignment="1" applyProtection="1">
      <alignment horizontal="center" vertical="center" wrapText="1"/>
      <protection locked="0"/>
    </xf>
    <xf numFmtId="0" fontId="0" fillId="5" borderId="16" xfId="0" applyFill="1" applyBorder="1" applyAlignment="1" applyProtection="1">
      <alignment horizontal="center" vertical="center" wrapText="1"/>
      <protection locked="0"/>
    </xf>
    <xf numFmtId="0" fontId="0" fillId="5" borderId="18" xfId="0" applyFill="1" applyBorder="1" applyAlignment="1" applyProtection="1">
      <alignment horizontal="center" vertical="center" wrapText="1"/>
      <protection locked="0"/>
    </xf>
    <xf numFmtId="0" fontId="0" fillId="5" borderId="81" xfId="0" applyFill="1" applyBorder="1" applyAlignment="1" applyProtection="1">
      <alignment horizontal="left" vertical="center" wrapText="1"/>
      <protection locked="0"/>
    </xf>
    <xf numFmtId="0" fontId="0" fillId="5" borderId="82" xfId="0" applyFill="1" applyBorder="1" applyAlignment="1" applyProtection="1">
      <alignment horizontal="left" vertical="center" wrapText="1"/>
      <protection locked="0"/>
    </xf>
    <xf numFmtId="0" fontId="0" fillId="5" borderId="83" xfId="0" applyFill="1" applyBorder="1" applyAlignment="1" applyProtection="1">
      <alignment horizontal="left" vertical="center" wrapText="1"/>
      <protection locked="0"/>
    </xf>
    <xf numFmtId="0" fontId="0" fillId="5" borderId="84" xfId="0" applyFill="1" applyBorder="1" applyAlignment="1" applyProtection="1">
      <alignment horizontal="left" vertical="center" wrapText="1"/>
      <protection locked="0"/>
    </xf>
    <xf numFmtId="0" fontId="0" fillId="5" borderId="85" xfId="0" applyFill="1" applyBorder="1" applyAlignment="1" applyProtection="1">
      <alignment horizontal="left" vertical="center" wrapText="1"/>
      <protection locked="0"/>
    </xf>
    <xf numFmtId="0" fontId="0" fillId="5" borderId="86" xfId="0" applyFill="1" applyBorder="1" applyAlignment="1" applyProtection="1">
      <alignment horizontal="left" vertical="center" wrapText="1"/>
      <protection locked="0"/>
    </xf>
    <xf numFmtId="0" fontId="37" fillId="2" borderId="87" xfId="0" applyFont="1" applyFill="1" applyBorder="1" applyAlignment="1" applyProtection="1">
      <alignment horizontal="center" vertical="center" wrapText="1"/>
    </xf>
    <xf numFmtId="0" fontId="37" fillId="2" borderId="88" xfId="0" applyFont="1" applyFill="1" applyBorder="1" applyAlignment="1" applyProtection="1">
      <alignment horizontal="center" vertical="center" wrapText="1"/>
    </xf>
    <xf numFmtId="0" fontId="21" fillId="0" borderId="37" xfId="0" applyFont="1" applyFill="1" applyBorder="1" applyAlignment="1" applyProtection="1">
      <alignment horizontal="left" vertical="center" shrinkToFit="1"/>
      <protection hidden="1"/>
    </xf>
    <xf numFmtId="0" fontId="21" fillId="0" borderId="38" xfId="0" applyFont="1" applyFill="1" applyBorder="1" applyAlignment="1" applyProtection="1">
      <alignment horizontal="left" vertical="center" shrinkToFit="1"/>
      <protection hidden="1"/>
    </xf>
    <xf numFmtId="0" fontId="0" fillId="0" borderId="112" xfId="0" applyBorder="1" applyAlignment="1">
      <alignment vertical="center" shrinkToFit="1"/>
    </xf>
    <xf numFmtId="0" fontId="0" fillId="0" borderId="113" xfId="0" applyBorder="1" applyAlignment="1">
      <alignment vertical="center"/>
    </xf>
  </cellXfs>
  <cellStyles count="4">
    <cellStyle name="桁区切り" xfId="1" builtinId="6"/>
    <cellStyle name="標準" xfId="0" builtinId="0"/>
    <cellStyle name="標準 2" xfId="2"/>
    <cellStyle name="標準 3" xfId="3"/>
  </cellStyles>
  <dxfs count="24">
    <dxf>
      <fill>
        <patternFill>
          <bgColor indexed="47"/>
        </patternFill>
      </fill>
    </dxf>
    <dxf>
      <fill>
        <patternFill>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8168889431442"/>
          <bgColor theme="4" tint="0.79998168889431442"/>
        </patternFill>
      </fill>
    </dxf>
    <dxf>
      <fill>
        <patternFill>
          <fgColor theme="4" tint="0.79998168889431442"/>
          <bgColor indexed="27"/>
        </patternFill>
      </fill>
    </dxf>
    <dxf>
      <fill>
        <patternFill>
          <bgColor indexed="27"/>
        </patternFill>
      </fill>
    </dxf>
    <dxf>
      <fill>
        <patternFill>
          <bgColor indexed="27"/>
        </patternFill>
      </fill>
    </dxf>
    <dxf>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indexed="27"/>
        </patternFill>
      </fill>
    </dxf>
    <dxf>
      <fill>
        <patternFill>
          <bgColor indexed="27"/>
        </patternFill>
      </fill>
    </dxf>
    <dxf>
      <fill>
        <patternFill>
          <bgColor indexed="27"/>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indexed="27"/>
        </patternFill>
      </fill>
    </dxf>
    <dxf>
      <fill>
        <patternFill>
          <fgColor theme="4" tint="0.79995117038483843"/>
          <bgColor theme="4" tint="0.79998168889431442"/>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image" Target="../media/image2.png"/></Relationships>
</file>

<file path=xl/charts/_rels/chart2.xml.rels><?xml version="1.0" encoding="UTF-8" standalone="yes"?>
<Relationships xmlns="http://schemas.openxmlformats.org/package/2006/relationships"><Relationship Id="rId1" Type="http://schemas.openxmlformats.org/officeDocument/2006/relationships/image" Target="../media/image2.png"/></Relationships>
</file>

<file path=xl/charts/_rels/chart3.xml.rels><?xml version="1.0" encoding="UTF-8" standalone="yes"?>
<Relationships xmlns="http://schemas.openxmlformats.org/package/2006/relationships"><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68806783767414E-3"/>
          <c:y val="6.7930008748906381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【公表シート】評価結果!$U$23</c:f>
              <c:strCache>
                <c:ptCount val="1"/>
                <c:pt idx="0">
                  <c:v>BPI値</c:v>
                </c:pt>
              </c:strCache>
            </c:strRef>
          </c:cat>
          <c:val>
            <c:numRef>
              <c:f>【公表シート】評価結果!$U$25</c:f>
              <c:numCache>
                <c:formatCode>General</c:formatCode>
                <c:ptCount val="1"/>
                <c:pt idx="0">
                  <c:v>1</c:v>
                </c:pt>
              </c:numCache>
            </c:numRef>
          </c:val>
          <c:extLst>
            <c:ext xmlns:c16="http://schemas.microsoft.com/office/drawing/2014/chart" uri="{C3380CC4-5D6E-409C-BE32-E72D297353CC}">
              <c16:uniqueId val="{00000000-7F3E-418B-A3B6-244368723303}"/>
            </c:ext>
          </c:extLst>
        </c:ser>
        <c:ser>
          <c:idx val="1"/>
          <c:order val="1"/>
          <c:spPr>
            <a:noFill/>
            <a:ln w="25400">
              <a:noFill/>
            </a:ln>
          </c:spPr>
          <c:invertIfNegative val="0"/>
          <c:cat>
            <c:strRef>
              <c:f>【公表シート】評価結果!$U$23</c:f>
              <c:strCache>
                <c:ptCount val="1"/>
                <c:pt idx="0">
                  <c:v>BPI値</c:v>
                </c:pt>
              </c:strCache>
            </c:strRef>
          </c:cat>
          <c:val>
            <c:numRef>
              <c:f>【公表シート】評価結果!$U$24</c:f>
              <c:numCache>
                <c:formatCode>General</c:formatCode>
                <c:ptCount val="1"/>
                <c:pt idx="0">
                  <c:v>0</c:v>
                </c:pt>
              </c:numCache>
            </c:numRef>
          </c:val>
          <c:extLst>
            <c:ext xmlns:c16="http://schemas.microsoft.com/office/drawing/2014/chart" uri="{C3380CC4-5D6E-409C-BE32-E72D297353CC}">
              <c16:uniqueId val="{00000001-7F3E-418B-A3B6-244368723303}"/>
            </c:ext>
          </c:extLst>
        </c:ser>
        <c:dLbls>
          <c:showLegendKey val="0"/>
          <c:showVal val="0"/>
          <c:showCatName val="0"/>
          <c:showSerName val="0"/>
          <c:showPercent val="0"/>
          <c:showBubbleSize val="0"/>
        </c:dLbls>
        <c:gapWidth val="50"/>
        <c:overlap val="100"/>
        <c:axId val="107435136"/>
        <c:axId val="107436672"/>
      </c:barChart>
      <c:catAx>
        <c:axId val="107435136"/>
        <c:scaling>
          <c:orientation val="minMax"/>
        </c:scaling>
        <c:delete val="1"/>
        <c:axPos val="l"/>
        <c:numFmt formatCode="General" sourceLinked="1"/>
        <c:majorTickMark val="out"/>
        <c:minorTickMark val="none"/>
        <c:tickLblPos val="nextTo"/>
        <c:crossAx val="107436672"/>
        <c:crosses val="autoZero"/>
        <c:auto val="1"/>
        <c:lblAlgn val="ctr"/>
        <c:lblOffset val="100"/>
        <c:noMultiLvlLbl val="0"/>
      </c:catAx>
      <c:valAx>
        <c:axId val="107436672"/>
        <c:scaling>
          <c:orientation val="minMax"/>
        </c:scaling>
        <c:delete val="1"/>
        <c:axPos val="b"/>
        <c:numFmt formatCode="0%" sourceLinked="1"/>
        <c:majorTickMark val="out"/>
        <c:minorTickMark val="none"/>
        <c:tickLblPos val="nextTo"/>
        <c:crossAx val="107435136"/>
        <c:crosses val="autoZero"/>
        <c:crossBetween val="between"/>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68806783767414E-3"/>
          <c:y val="6.7930008748906381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【公表シート】評価結果!$U$28</c:f>
              <c:strCache>
                <c:ptCount val="1"/>
                <c:pt idx="0">
                  <c:v>外皮</c:v>
                </c:pt>
              </c:strCache>
            </c:strRef>
          </c:cat>
          <c:val>
            <c:numRef>
              <c:f>【公表シート】評価結果!$V$31</c:f>
              <c:numCache>
                <c:formatCode>General</c:formatCode>
                <c:ptCount val="1"/>
                <c:pt idx="0">
                  <c:v>0</c:v>
                </c:pt>
              </c:numCache>
            </c:numRef>
          </c:val>
          <c:extLst>
            <c:ext xmlns:c16="http://schemas.microsoft.com/office/drawing/2014/chart" uri="{C3380CC4-5D6E-409C-BE32-E72D297353CC}">
              <c16:uniqueId val="{00000000-D299-4EB2-8221-20D86C28EE36}"/>
            </c:ext>
          </c:extLst>
        </c:ser>
        <c:ser>
          <c:idx val="1"/>
          <c:order val="1"/>
          <c:spPr>
            <a:noFill/>
            <a:ln w="25400">
              <a:noFill/>
            </a:ln>
          </c:spPr>
          <c:invertIfNegative val="0"/>
          <c:cat>
            <c:strRef>
              <c:f>【公表シート】評価結果!$U$28</c:f>
              <c:strCache>
                <c:ptCount val="1"/>
                <c:pt idx="0">
                  <c:v>外皮</c:v>
                </c:pt>
              </c:strCache>
            </c:strRef>
          </c:cat>
          <c:val>
            <c:numRef>
              <c:f>【公表シート】評価結果!$V$30</c:f>
              <c:numCache>
                <c:formatCode>General</c:formatCode>
                <c:ptCount val="1"/>
                <c:pt idx="0">
                  <c:v>0</c:v>
                </c:pt>
              </c:numCache>
            </c:numRef>
          </c:val>
          <c:extLst>
            <c:ext xmlns:c16="http://schemas.microsoft.com/office/drawing/2014/chart" uri="{C3380CC4-5D6E-409C-BE32-E72D297353CC}">
              <c16:uniqueId val="{00000001-D299-4EB2-8221-20D86C28EE36}"/>
            </c:ext>
          </c:extLst>
        </c:ser>
        <c:dLbls>
          <c:showLegendKey val="0"/>
          <c:showVal val="0"/>
          <c:showCatName val="0"/>
          <c:showSerName val="0"/>
          <c:showPercent val="0"/>
          <c:showBubbleSize val="0"/>
        </c:dLbls>
        <c:gapWidth val="50"/>
        <c:overlap val="100"/>
        <c:axId val="107469440"/>
        <c:axId val="107475328"/>
      </c:barChart>
      <c:catAx>
        <c:axId val="107469440"/>
        <c:scaling>
          <c:orientation val="minMax"/>
        </c:scaling>
        <c:delete val="1"/>
        <c:axPos val="l"/>
        <c:numFmt formatCode="General" sourceLinked="1"/>
        <c:majorTickMark val="out"/>
        <c:minorTickMark val="none"/>
        <c:tickLblPos val="nextTo"/>
        <c:crossAx val="107475328"/>
        <c:crosses val="autoZero"/>
        <c:auto val="1"/>
        <c:lblAlgn val="ctr"/>
        <c:lblOffset val="100"/>
        <c:noMultiLvlLbl val="0"/>
      </c:catAx>
      <c:valAx>
        <c:axId val="107475328"/>
        <c:scaling>
          <c:orientation val="minMax"/>
        </c:scaling>
        <c:delete val="1"/>
        <c:axPos val="b"/>
        <c:numFmt formatCode="0%" sourceLinked="1"/>
        <c:majorTickMark val="out"/>
        <c:minorTickMark val="none"/>
        <c:tickLblPos val="nextTo"/>
        <c:crossAx val="107469440"/>
        <c:crosses val="autoZero"/>
        <c:crossBetween val="between"/>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68806783767414E-3"/>
          <c:y val="6.7930008748906381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【公表シート】評価結果!$U$36</c:f>
              <c:strCache>
                <c:ptCount val="1"/>
                <c:pt idx="0">
                  <c:v>BEI値</c:v>
                </c:pt>
              </c:strCache>
            </c:strRef>
          </c:cat>
          <c:val>
            <c:numRef>
              <c:f>【公表シート】評価結果!$U$38</c:f>
              <c:numCache>
                <c:formatCode>0.0_ </c:formatCode>
                <c:ptCount val="1"/>
                <c:pt idx="0">
                  <c:v>1</c:v>
                </c:pt>
              </c:numCache>
            </c:numRef>
          </c:val>
          <c:extLst>
            <c:ext xmlns:c16="http://schemas.microsoft.com/office/drawing/2014/chart" uri="{C3380CC4-5D6E-409C-BE32-E72D297353CC}">
              <c16:uniqueId val="{00000000-631A-45E2-B58C-722BE4E96C47}"/>
            </c:ext>
          </c:extLst>
        </c:ser>
        <c:ser>
          <c:idx val="1"/>
          <c:order val="1"/>
          <c:spPr>
            <a:noFill/>
            <a:ln w="25400">
              <a:noFill/>
            </a:ln>
          </c:spPr>
          <c:invertIfNegative val="0"/>
          <c:cat>
            <c:strRef>
              <c:f>【公表シート】評価結果!$U$36</c:f>
              <c:strCache>
                <c:ptCount val="1"/>
                <c:pt idx="0">
                  <c:v>BEI値</c:v>
                </c:pt>
              </c:strCache>
            </c:strRef>
          </c:cat>
          <c:val>
            <c:numRef>
              <c:f>【公表シート】評価結果!$U$37</c:f>
              <c:numCache>
                <c:formatCode>0.0_ </c:formatCode>
                <c:ptCount val="1"/>
                <c:pt idx="0">
                  <c:v>0</c:v>
                </c:pt>
              </c:numCache>
            </c:numRef>
          </c:val>
          <c:extLst>
            <c:ext xmlns:c16="http://schemas.microsoft.com/office/drawing/2014/chart" uri="{C3380CC4-5D6E-409C-BE32-E72D297353CC}">
              <c16:uniqueId val="{00000001-631A-45E2-B58C-722BE4E96C47}"/>
            </c:ext>
          </c:extLst>
        </c:ser>
        <c:dLbls>
          <c:showLegendKey val="0"/>
          <c:showVal val="0"/>
          <c:showCatName val="0"/>
          <c:showSerName val="0"/>
          <c:showPercent val="0"/>
          <c:showBubbleSize val="0"/>
        </c:dLbls>
        <c:gapWidth val="50"/>
        <c:overlap val="100"/>
        <c:axId val="108814720"/>
        <c:axId val="108816256"/>
      </c:barChart>
      <c:catAx>
        <c:axId val="108814720"/>
        <c:scaling>
          <c:orientation val="minMax"/>
        </c:scaling>
        <c:delete val="1"/>
        <c:axPos val="l"/>
        <c:numFmt formatCode="General" sourceLinked="1"/>
        <c:majorTickMark val="out"/>
        <c:minorTickMark val="none"/>
        <c:tickLblPos val="nextTo"/>
        <c:crossAx val="108816256"/>
        <c:crosses val="autoZero"/>
        <c:auto val="1"/>
        <c:lblAlgn val="ctr"/>
        <c:lblOffset val="100"/>
        <c:noMultiLvlLbl val="0"/>
      </c:catAx>
      <c:valAx>
        <c:axId val="108816256"/>
        <c:scaling>
          <c:orientation val="minMax"/>
        </c:scaling>
        <c:delete val="1"/>
        <c:axPos val="b"/>
        <c:numFmt formatCode="0%" sourceLinked="1"/>
        <c:majorTickMark val="out"/>
        <c:minorTickMark val="none"/>
        <c:tickLblPos val="nextTo"/>
        <c:crossAx val="108814720"/>
        <c:crosses val="autoZero"/>
        <c:crossBetween val="between"/>
      </c:valAx>
      <c:spPr>
        <a:noFill/>
        <a:ln w="25400">
          <a:noFill/>
        </a:ln>
      </c:spPr>
    </c:plotArea>
    <c:plotVisOnly val="0"/>
    <c:dispBlanksAs val="gap"/>
    <c:showDLblsOverMax val="0"/>
  </c:chart>
  <c:spPr>
    <a:no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34251968503938"/>
          <c:y val="8.760790317876932E-2"/>
          <c:w val="0.47820384951881018"/>
          <c:h val="0.79700641586468357"/>
        </c:manualLayout>
      </c:layout>
      <c:radarChart>
        <c:radarStyle val="marker"/>
        <c:varyColors val="0"/>
        <c:ser>
          <c:idx val="0"/>
          <c:order val="0"/>
          <c:cat>
            <c:strRef>
              <c:f>【公表シート】評価結果!$U$17:$U$19</c:f>
              <c:strCache>
                <c:ptCount val="3"/>
                <c:pt idx="0">
                  <c:v>外皮</c:v>
                </c:pt>
                <c:pt idx="1">
                  <c:v>一次エネ</c:v>
                </c:pt>
                <c:pt idx="2">
                  <c:v>低炭素</c:v>
                </c:pt>
              </c:strCache>
            </c:strRef>
          </c:cat>
          <c:val>
            <c:numRef>
              <c:f>【公表シート】評価結果!$V$17:$V$19</c:f>
              <c:numCache>
                <c:formatCode>0_ </c:formatCode>
                <c:ptCount val="3"/>
                <c:pt idx="0">
                  <c:v>5</c:v>
                </c:pt>
                <c:pt idx="1">
                  <c:v>5</c:v>
                </c:pt>
                <c:pt idx="2">
                  <c:v>2</c:v>
                </c:pt>
              </c:numCache>
            </c:numRef>
          </c:val>
          <c:extLst>
            <c:ext xmlns:c16="http://schemas.microsoft.com/office/drawing/2014/chart" uri="{C3380CC4-5D6E-409C-BE32-E72D297353CC}">
              <c16:uniqueId val="{00000000-D0F0-4129-A00F-E511A137160F}"/>
            </c:ext>
          </c:extLst>
        </c:ser>
        <c:dLbls>
          <c:showLegendKey val="0"/>
          <c:showVal val="0"/>
          <c:showCatName val="0"/>
          <c:showSerName val="0"/>
          <c:showPercent val="0"/>
          <c:showBubbleSize val="0"/>
        </c:dLbls>
        <c:axId val="108840064"/>
        <c:axId val="108841600"/>
      </c:radarChart>
      <c:catAx>
        <c:axId val="108840064"/>
        <c:scaling>
          <c:orientation val="minMax"/>
        </c:scaling>
        <c:delete val="0"/>
        <c:axPos val="b"/>
        <c:majorGridlines/>
        <c:numFmt formatCode="General" sourceLinked="0"/>
        <c:majorTickMark val="out"/>
        <c:minorTickMark val="none"/>
        <c:tickLblPos val="nextTo"/>
        <c:crossAx val="108841600"/>
        <c:crosses val="autoZero"/>
        <c:auto val="1"/>
        <c:lblAlgn val="ctr"/>
        <c:lblOffset val="100"/>
        <c:noMultiLvlLbl val="0"/>
      </c:catAx>
      <c:valAx>
        <c:axId val="108841600"/>
        <c:scaling>
          <c:orientation val="minMax"/>
          <c:max val="5"/>
          <c:min val="0"/>
        </c:scaling>
        <c:delete val="0"/>
        <c:axPos val="l"/>
        <c:majorGridlines/>
        <c:numFmt formatCode="0_ " sourceLinked="1"/>
        <c:majorTickMark val="cross"/>
        <c:minorTickMark val="none"/>
        <c:tickLblPos val="nextTo"/>
        <c:crossAx val="108840064"/>
        <c:crosses val="autoZero"/>
        <c:crossBetween val="between"/>
      </c:valAx>
      <c:spPr>
        <a:noFill/>
      </c:spPr>
    </c:plotArea>
    <c:plotVisOnly val="1"/>
    <c:dispBlanksAs val="gap"/>
    <c:showDLblsOverMax val="0"/>
  </c:chart>
  <c:spPr>
    <a:noFill/>
    <a:ln>
      <a:noFill/>
    </a:ln>
    <a:scene3d>
      <a:camera prst="orthographicFront"/>
      <a:lightRig rig="threePt" dir="t"/>
    </a:scene3d>
    <a:sp3d prstMaterial="translucentPowder"/>
  </c:spPr>
  <c:printSettings>
    <c:headerFooter/>
    <c:pageMargins b="0.75" l="0.7" r="0.7" t="0.75" header="0.3" footer="0.3"/>
    <c:pageSetup paperSize="9" orientation="landscape"/>
  </c:printSettings>
</c:chartSpace>
</file>

<file path=xl/ctrlProps/ctrlProp1.xml><?xml version="1.0" encoding="utf-8"?>
<formControlPr xmlns="http://schemas.microsoft.com/office/spreadsheetml/2009/9/main" objectType="CheckBox" checked="Checked" fmlaLink="$I$43" lockText="1" noThreeD="1"/>
</file>

<file path=xl/ctrlProps/ctrlProp2.xml><?xml version="1.0" encoding="utf-8"?>
<formControlPr xmlns="http://schemas.microsoft.com/office/spreadsheetml/2009/9/main" objectType="CheckBox" fmlaLink="$I$45" lockText="1" noThreeD="1"/>
</file>

<file path=xl/ctrlProps/ctrlProp3.xml><?xml version="1.0" encoding="utf-8"?>
<formControlPr xmlns="http://schemas.microsoft.com/office/spreadsheetml/2009/9/main" objectType="CheckBox" fmlaLink="$I$47" lockText="1" noThreeD="1"/>
</file>

<file path=xl/ctrlProps/ctrlProp4.xml><?xml version="1.0" encoding="utf-8"?>
<formControlPr xmlns="http://schemas.microsoft.com/office/spreadsheetml/2009/9/main" objectType="CheckBox" fmlaLink="$I$49" lockText="1" noThreeD="1"/>
</file>

<file path=xl/ctrlProps/ctrlProp5.xml><?xml version="1.0" encoding="utf-8"?>
<formControlPr xmlns="http://schemas.microsoft.com/office/spreadsheetml/2009/9/main" objectType="CheckBox" checked="Checked" fmlaLink="$I$51" lockText="1" noThreeD="1"/>
</file>

<file path=xl/ctrlProps/ctrlProp6.xml><?xml version="1.0" encoding="utf-8"?>
<formControlPr xmlns="http://schemas.microsoft.com/office/spreadsheetml/2009/9/main" objectType="CheckBox" fmlaLink="$I$53" lockText="1" noThreeD="1"/>
</file>

<file path=xl/ctrlProps/ctrlProp7.xml><?xml version="1.0" encoding="utf-8"?>
<formControlPr xmlns="http://schemas.microsoft.com/office/spreadsheetml/2009/9/main" objectType="CheckBox" fmlaLink="$I$55" lockText="1" noThreeD="1"/>
</file>

<file path=xl/ctrlProps/ctrlProp8.xml><?xml version="1.0" encoding="utf-8"?>
<formControlPr xmlns="http://schemas.microsoft.com/office/spreadsheetml/2009/9/main" objectType="CheckBox" fmlaLink="$I$57"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41</xdr:row>
          <xdr:rowOff>152400</xdr:rowOff>
        </xdr:from>
        <xdr:to>
          <xdr:col>1</xdr:col>
          <xdr:colOff>571500</xdr:colOff>
          <xdr:row>43</xdr:row>
          <xdr:rowOff>63500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43</xdr:row>
          <xdr:rowOff>209550</xdr:rowOff>
        </xdr:from>
        <xdr:to>
          <xdr:col>1</xdr:col>
          <xdr:colOff>533400</xdr:colOff>
          <xdr:row>45</xdr:row>
          <xdr:rowOff>25400</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46</xdr:row>
          <xdr:rowOff>19050</xdr:rowOff>
        </xdr:from>
        <xdr:to>
          <xdr:col>1</xdr:col>
          <xdr:colOff>920750</xdr:colOff>
          <xdr:row>46</xdr:row>
          <xdr:rowOff>203200</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48</xdr:row>
          <xdr:rowOff>25400</xdr:rowOff>
        </xdr:from>
        <xdr:to>
          <xdr:col>1</xdr:col>
          <xdr:colOff>914400</xdr:colOff>
          <xdr:row>48</xdr:row>
          <xdr:rowOff>222250</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50</xdr:row>
          <xdr:rowOff>12700</xdr:rowOff>
        </xdr:from>
        <xdr:to>
          <xdr:col>1</xdr:col>
          <xdr:colOff>920750</xdr:colOff>
          <xdr:row>50</xdr:row>
          <xdr:rowOff>196850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52</xdr:row>
          <xdr:rowOff>25400</xdr:rowOff>
        </xdr:from>
        <xdr:to>
          <xdr:col>1</xdr:col>
          <xdr:colOff>914400</xdr:colOff>
          <xdr:row>52</xdr:row>
          <xdr:rowOff>209550</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54</xdr:row>
          <xdr:rowOff>25400</xdr:rowOff>
        </xdr:from>
        <xdr:to>
          <xdr:col>1</xdr:col>
          <xdr:colOff>914400</xdr:colOff>
          <xdr:row>54</xdr:row>
          <xdr:rowOff>209550</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56</xdr:row>
          <xdr:rowOff>12700</xdr:rowOff>
        </xdr:from>
        <xdr:to>
          <xdr:col>1</xdr:col>
          <xdr:colOff>927100</xdr:colOff>
          <xdr:row>56</xdr:row>
          <xdr:rowOff>215900</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1</xdr:row>
      <xdr:rowOff>31750</xdr:rowOff>
    </xdr:from>
    <xdr:to>
      <xdr:col>0</xdr:col>
      <xdr:colOff>4987770</xdr:colOff>
      <xdr:row>1</xdr:row>
      <xdr:rowOff>3413124</xdr:rowOff>
    </xdr:to>
    <xdr:pic>
      <xdr:nvPicPr>
        <xdr:cNvPr id="4" name="図 3" descr="「熊本県庁」の画像検索結果"/>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336550"/>
          <a:ext cx="4898870" cy="3381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16081</xdr:colOff>
      <xdr:row>23</xdr:row>
      <xdr:rowOff>225136</xdr:rowOff>
    </xdr:from>
    <xdr:to>
      <xdr:col>14</xdr:col>
      <xdr:colOff>1145473</xdr:colOff>
      <xdr:row>25</xdr:row>
      <xdr:rowOff>324969</xdr:rowOff>
    </xdr:to>
    <xdr:graphicFrame macro="">
      <xdr:nvGraphicFramePr>
        <xdr:cNvPr id="14" name="グラフ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25689</xdr:colOff>
      <xdr:row>29</xdr:row>
      <xdr:rowOff>190501</xdr:rowOff>
    </xdr:from>
    <xdr:to>
      <xdr:col>13</xdr:col>
      <xdr:colOff>938891</xdr:colOff>
      <xdr:row>32</xdr:row>
      <xdr:rowOff>95250</xdr:rowOff>
    </xdr:to>
    <xdr:graphicFrame macro="">
      <xdr:nvGraphicFramePr>
        <xdr:cNvPr id="17" name="グラフ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40822</xdr:colOff>
      <xdr:row>39</xdr:row>
      <xdr:rowOff>224064</xdr:rowOff>
    </xdr:from>
    <xdr:to>
      <xdr:col>14</xdr:col>
      <xdr:colOff>1148443</xdr:colOff>
      <xdr:row>43</xdr:row>
      <xdr:rowOff>40822</xdr:rowOff>
    </xdr:to>
    <xdr:graphicFrame macro="">
      <xdr:nvGraphicFramePr>
        <xdr:cNvPr id="22" name="グラフ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259523</xdr:colOff>
          <xdr:row>16</xdr:row>
          <xdr:rowOff>49452</xdr:rowOff>
        </xdr:from>
        <xdr:to>
          <xdr:col>9</xdr:col>
          <xdr:colOff>28424</xdr:colOff>
          <xdr:row>19</xdr:row>
          <xdr:rowOff>425449</xdr:rowOff>
        </xdr:to>
        <xdr:pic>
          <xdr:nvPicPr>
            <xdr:cNvPr id="15" name="Picture 75"/>
            <xdr:cNvPicPr>
              <a:picLocks noChangeAspect="1" noChangeArrowheads="1"/>
              <a:extLst>
                <a:ext uri="{84589F7E-364E-4C9E-8A38-B11213B215E9}">
                  <a14:cameraTool cellRange="外観図!$A$2" spid="_x0000_s1306"/>
                </a:ext>
              </a:extLst>
            </xdr:cNvPicPr>
          </xdr:nvPicPr>
          <xdr:blipFill>
            <a:blip xmlns:r="http://schemas.openxmlformats.org/officeDocument/2006/relationships" r:embed="rId4"/>
            <a:srcRect/>
            <a:stretch>
              <a:fillRect/>
            </a:stretch>
          </xdr:blipFill>
          <xdr:spPr bwMode="auto">
            <a:xfrm>
              <a:off x="1250123" y="3961052"/>
              <a:ext cx="3655101" cy="1950797"/>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xdr:from>
      <xdr:col>9</xdr:col>
      <xdr:colOff>164902</xdr:colOff>
      <xdr:row>16</xdr:row>
      <xdr:rowOff>68036</xdr:rowOff>
    </xdr:from>
    <xdr:to>
      <xdr:col>16</xdr:col>
      <xdr:colOff>27215</xdr:colOff>
      <xdr:row>22</xdr:row>
      <xdr:rowOff>-1</xdr:rowOff>
    </xdr:to>
    <xdr:graphicFrame macro="">
      <xdr:nvGraphicFramePr>
        <xdr:cNvPr id="23" name="グラフ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bec.or.jp/CASBEE/download/Documents%20and%20Settings/mkyhk/&#12487;&#12473;&#12463;&#12488;&#12483;&#12503;/&#20303;&#23429;&#12510;&#12463;&#12525;&#12514;&#12487;&#12523;_&#22238;&#24112;&#24335;&#22793;&#26356;200605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bec.or.jp/CASBEE/download/2007&#24180;&#29256;&#12477;&#12501;&#12488;/&#12377;&#12414;&#12356;&#12477;&#12501;&#12488;/Re_%20CASBEE_LCCO2&#12395;&#38306;&#12377;&#12427;&#25972;&#29702;&#12513;&#12514;/&#23621;&#20303;&#26178;&#12465;&#12540;&#12473;&#12473;&#12479;&#12487;&#12451;/070519_&#36939;&#29992;&#26178;CO2&#27010;&#31639;&#65288;&#36817;&#30000;&#2591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bec.or.jp/CASBEE/download/te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電温暖化_条件設定"/>
      <sheetName val="☆世帯条件"/>
      <sheetName val="☆世帯結果"/>
      <sheetName val="■□使用方法□■"/>
      <sheetName val="★計算シート★"/>
      <sheetName val="選択都市の情報"/>
      <sheetName val="【DB】世帯数"/>
      <sheetName val="【DB】平均延べ床面積"/>
      <sheetName val="省エネメニュー"/>
      <sheetName val="web_条件"/>
      <sheetName val="web_ENE_用途"/>
      <sheetName val="web_ENE_燃料"/>
      <sheetName val="web_CO2_用途"/>
      <sheetName val="web_CO2_燃料"/>
      <sheetName val="【DB】断熱水準別シェア"/>
      <sheetName val="燃料別ｴﾈ消費"/>
      <sheetName val="【DB】熱損失係数"/>
      <sheetName val="【DB】暖冷房条件"/>
      <sheetName val="【DB】機器効率・機器特性"/>
      <sheetName val="【DB】対策係数"/>
      <sheetName val="【DB】暖冷房回帰式"/>
      <sheetName val="【DB】太陽エネルギー"/>
      <sheetName val="燃料別負荷分担・効率"/>
      <sheetName val="暖冷房(月_都道府県）"/>
      <sheetName val="暖冷房(月_世帯)"/>
      <sheetName val="給湯・機器(月_都道府県）"/>
      <sheetName val="給湯・機器(月_世帯)"/>
      <sheetName val="給湯・機器(季_日_世帯)"/>
      <sheetName val="冬季平日"/>
      <sheetName val="冬季休日"/>
      <sheetName val="夏季平日"/>
      <sheetName val="夏季休日"/>
      <sheetName val="中間季平日"/>
      <sheetName val="中間季休日"/>
      <sheetName val="【DB】燃料別分担(暖冷房)"/>
      <sheetName val="【DB】燃料別分担(給湯・厨房)"/>
      <sheetName val="【DB】平均世帯人員"/>
      <sheetName val="【DB】気温"/>
      <sheetName val="【DB】暖デグリデー"/>
      <sheetName val="【DB】冷デグリデー"/>
      <sheetName val="【DB】月気温_給水温度"/>
      <sheetName val="【DB】給湯原単位"/>
      <sheetName val="【DB】機器一覧"/>
      <sheetName val="【DB】機器普及台数"/>
      <sheetName val="カレンダー"/>
      <sheetName val="その他パラ"/>
      <sheetName val="【ﾃﾝﾌﾟﾚｰﾄ】全国集計"/>
      <sheetName val="【ﾃﾝﾌﾟﾚｰﾄ】全都道府県"/>
      <sheetName val="スコア（重点項目）"/>
      <sheetName val="結果"/>
    </sheetNames>
    <sheetDataSet>
      <sheetData sheetId="0"/>
      <sheetData sheetId="1"/>
      <sheetData sheetId="2"/>
      <sheetData sheetId="3"/>
      <sheetData sheetId="4"/>
      <sheetData sheetId="5"/>
      <sheetData sheetId="6"/>
      <sheetData sheetId="7"/>
      <sheetData sheetId="8">
        <row r="2">
          <cell r="L2">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 val="070519_CO2感度評価CS"/>
      <sheetName val="070519_感度評価まとめ"/>
      <sheetName val="070507住宅マクロ感度評価"/>
      <sheetName val="070507住宅マクロ条件一覧"/>
      <sheetName val="070501CO2感度評価全館"/>
      <sheetName val="070501CO2感度評価間欠"/>
      <sheetName val="補正"/>
      <sheetName val="レベル設定比較"/>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⑬原単位"/>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39997558519241921"/>
    <outlinePr summaryBelow="0"/>
    <pageSetUpPr fitToPage="1"/>
  </sheetPr>
  <dimension ref="B1:AL58"/>
  <sheetViews>
    <sheetView tabSelected="1" view="pageBreakPreview" zoomScale="85" zoomScaleNormal="85" zoomScaleSheetLayoutView="85" workbookViewId="0">
      <selection activeCell="AH44" sqref="AH44"/>
    </sheetView>
  </sheetViews>
  <sheetFormatPr defaultRowHeight="13" x14ac:dyDescent="0.2"/>
  <cols>
    <col min="2" max="2" width="29.7265625" customWidth="1"/>
    <col min="3" max="3" width="20.6328125" customWidth="1"/>
    <col min="4" max="4" width="9" customWidth="1"/>
    <col min="5" max="5" width="15.453125" customWidth="1"/>
    <col min="6" max="7" width="20.6328125" customWidth="1"/>
    <col min="8" max="8" width="8.7265625" customWidth="1"/>
    <col min="9" max="9" width="9" style="76" hidden="1" customWidth="1"/>
    <col min="10" max="14" width="9" hidden="1" customWidth="1"/>
    <col min="15" max="15" width="17.36328125" hidden="1" customWidth="1"/>
    <col min="16" max="16" width="14.90625" hidden="1" customWidth="1"/>
    <col min="17" max="17" width="14" hidden="1" customWidth="1"/>
    <col min="18" max="18" width="14.36328125" hidden="1" customWidth="1"/>
    <col min="19" max="31" width="9" hidden="1" customWidth="1"/>
    <col min="35" max="35" width="18.90625" customWidth="1"/>
    <col min="36" max="36" width="18.453125" customWidth="1"/>
    <col min="37" max="37" width="20.36328125" customWidth="1"/>
    <col min="38" max="38" width="21.26953125" customWidth="1"/>
  </cols>
  <sheetData>
    <row r="1" spans="2:38" x14ac:dyDescent="0.2">
      <c r="B1" s="252" t="s">
        <v>149</v>
      </c>
      <c r="C1" s="253"/>
      <c r="D1" s="253"/>
      <c r="E1" s="253"/>
      <c r="F1" s="253"/>
      <c r="G1" s="253"/>
    </row>
    <row r="2" spans="2:38" x14ac:dyDescent="0.2">
      <c r="B2" s="253"/>
      <c r="C2" s="253"/>
      <c r="D2" s="253"/>
      <c r="E2" s="253"/>
      <c r="F2" s="253"/>
      <c r="G2" s="253"/>
    </row>
    <row r="3" spans="2:38" x14ac:dyDescent="0.2">
      <c r="B3" s="253"/>
      <c r="C3" s="253"/>
      <c r="D3" s="253"/>
      <c r="E3" s="253"/>
      <c r="F3" s="253"/>
      <c r="G3" s="253"/>
    </row>
    <row r="4" spans="2:38" x14ac:dyDescent="0.2">
      <c r="B4" s="253"/>
      <c r="C4" s="253"/>
      <c r="D4" s="253"/>
      <c r="E4" s="253"/>
      <c r="F4" s="253"/>
      <c r="G4" s="253"/>
    </row>
    <row r="5" spans="2:38" ht="13.5" thickBot="1" x14ac:dyDescent="0.25">
      <c r="G5" s="249" t="s">
        <v>226</v>
      </c>
    </row>
    <row r="6" spans="2:38" ht="26" customHeight="1" x14ac:dyDescent="0.2">
      <c r="B6" s="266" t="s">
        <v>158</v>
      </c>
      <c r="C6" s="267"/>
      <c r="D6" s="267"/>
      <c r="E6" s="267"/>
      <c r="F6" s="267"/>
      <c r="G6" s="268"/>
    </row>
    <row r="7" spans="2:38" ht="22" customHeight="1" x14ac:dyDescent="0.2">
      <c r="B7" s="208" t="s">
        <v>150</v>
      </c>
      <c r="C7" s="209"/>
      <c r="D7" s="209"/>
      <c r="E7" s="209"/>
      <c r="F7" s="209"/>
      <c r="G7" s="210"/>
    </row>
    <row r="8" spans="2:38" ht="18" customHeight="1" x14ac:dyDescent="0.2">
      <c r="B8" s="215" t="s">
        <v>161</v>
      </c>
      <c r="C8" s="254" t="s">
        <v>228</v>
      </c>
      <c r="D8" s="269"/>
      <c r="E8" s="269"/>
      <c r="F8" s="269"/>
      <c r="G8" s="250" t="s">
        <v>229</v>
      </c>
    </row>
    <row r="9" spans="2:38" ht="18" customHeight="1" x14ac:dyDescent="0.2">
      <c r="B9" s="216" t="s">
        <v>227</v>
      </c>
      <c r="C9" s="254" t="s">
        <v>20</v>
      </c>
      <c r="D9" s="255"/>
      <c r="E9" s="255"/>
      <c r="F9" s="273"/>
      <c r="G9" s="191" t="s">
        <v>101</v>
      </c>
    </row>
    <row r="10" spans="2:38" ht="18" customHeight="1" x14ac:dyDescent="0.2">
      <c r="B10" s="216" t="s">
        <v>209</v>
      </c>
      <c r="C10" s="254" t="s">
        <v>232</v>
      </c>
      <c r="D10" s="255"/>
      <c r="E10" s="255"/>
      <c r="F10" s="255"/>
      <c r="G10" s="256"/>
    </row>
    <row r="11" spans="2:38" ht="18" customHeight="1" x14ac:dyDescent="0.2">
      <c r="B11" s="216" t="s">
        <v>162</v>
      </c>
      <c r="C11" s="192">
        <v>43070</v>
      </c>
      <c r="D11" s="207" t="s">
        <v>159</v>
      </c>
      <c r="E11" s="48"/>
      <c r="F11" s="48"/>
      <c r="G11" s="191" t="s">
        <v>21</v>
      </c>
    </row>
    <row r="12" spans="2:38" ht="18" customHeight="1" x14ac:dyDescent="0.2">
      <c r="B12" s="216" t="s">
        <v>164</v>
      </c>
      <c r="C12" s="193">
        <v>10000</v>
      </c>
      <c r="D12" s="50" t="s">
        <v>18</v>
      </c>
      <c r="E12" s="50"/>
      <c r="F12" s="50"/>
      <c r="G12" s="72"/>
      <c r="J12" t="s">
        <v>60</v>
      </c>
      <c r="K12" t="s">
        <v>61</v>
      </c>
      <c r="M12" s="89" t="s">
        <v>64</v>
      </c>
      <c r="N12" s="52" t="s">
        <v>33</v>
      </c>
      <c r="O12" s="53" t="s">
        <v>34</v>
      </c>
      <c r="P12" s="54"/>
      <c r="Q12" s="55"/>
      <c r="R12" s="56"/>
      <c r="AG12" s="89" t="s">
        <v>64</v>
      </c>
      <c r="AH12" s="52" t="s">
        <v>33</v>
      </c>
      <c r="AI12" s="53" t="s">
        <v>34</v>
      </c>
      <c r="AJ12" s="54"/>
      <c r="AK12" s="55"/>
      <c r="AL12" s="56"/>
    </row>
    <row r="13" spans="2:38" ht="18" customHeight="1" x14ac:dyDescent="0.2">
      <c r="B13" s="216" t="s">
        <v>163</v>
      </c>
      <c r="C13" s="193">
        <v>1000</v>
      </c>
      <c r="D13" s="50" t="s">
        <v>18</v>
      </c>
      <c r="E13" s="50"/>
      <c r="F13" s="50"/>
      <c r="G13" s="72"/>
      <c r="J13" t="s">
        <v>53</v>
      </c>
      <c r="K13" t="s">
        <v>58</v>
      </c>
      <c r="M13" s="261" t="s">
        <v>58</v>
      </c>
      <c r="N13" s="57" t="s">
        <v>35</v>
      </c>
      <c r="O13" s="58" t="s">
        <v>36</v>
      </c>
      <c r="P13" s="59"/>
      <c r="Q13" s="60"/>
      <c r="R13" s="61"/>
      <c r="AG13" s="261" t="s">
        <v>58</v>
      </c>
      <c r="AH13" s="57" t="s">
        <v>35</v>
      </c>
      <c r="AI13" s="58" t="s">
        <v>36</v>
      </c>
      <c r="AJ13" s="59"/>
      <c r="AK13" s="60"/>
      <c r="AL13" s="61"/>
    </row>
    <row r="14" spans="2:38" ht="18" customHeight="1" x14ac:dyDescent="0.2">
      <c r="B14" s="216" t="s">
        <v>165</v>
      </c>
      <c r="C14" s="193">
        <v>1000</v>
      </c>
      <c r="D14" s="50" t="s">
        <v>18</v>
      </c>
      <c r="E14" s="50" t="s">
        <v>124</v>
      </c>
      <c r="F14" s="49">
        <v>0</v>
      </c>
      <c r="G14" s="205" t="s">
        <v>18</v>
      </c>
      <c r="H14" s="179"/>
      <c r="J14" t="s">
        <v>54</v>
      </c>
      <c r="K14" t="s">
        <v>59</v>
      </c>
      <c r="M14" s="261"/>
      <c r="N14" s="62" t="s">
        <v>25</v>
      </c>
      <c r="O14" s="63" t="s">
        <v>37</v>
      </c>
      <c r="P14" s="64"/>
      <c r="Q14" s="65"/>
      <c r="R14" s="66"/>
      <c r="AG14" s="261"/>
      <c r="AH14" s="62" t="s">
        <v>25</v>
      </c>
      <c r="AI14" s="63" t="s">
        <v>37</v>
      </c>
      <c r="AJ14" s="64"/>
      <c r="AK14" s="65"/>
      <c r="AL14" s="66"/>
    </row>
    <row r="15" spans="2:38" ht="18" customHeight="1" x14ac:dyDescent="0.2">
      <c r="B15" s="216" t="s">
        <v>166</v>
      </c>
      <c r="C15" s="254" t="s">
        <v>206</v>
      </c>
      <c r="D15" s="255"/>
      <c r="E15" s="255"/>
      <c r="F15" s="273"/>
      <c r="G15" s="191" t="s">
        <v>102</v>
      </c>
      <c r="J15" t="s">
        <v>55</v>
      </c>
      <c r="K15" t="s">
        <v>62</v>
      </c>
      <c r="M15" s="262"/>
      <c r="N15" s="62" t="s">
        <v>29</v>
      </c>
      <c r="O15" s="63" t="s">
        <v>41</v>
      </c>
      <c r="P15" s="64"/>
      <c r="Q15" s="68"/>
      <c r="R15" s="66"/>
      <c r="AG15" s="262"/>
      <c r="AH15" s="62" t="s">
        <v>29</v>
      </c>
      <c r="AI15" s="63" t="s">
        <v>41</v>
      </c>
      <c r="AJ15" s="64"/>
      <c r="AK15" s="68"/>
      <c r="AL15" s="66"/>
    </row>
    <row r="16" spans="2:38" ht="18" customHeight="1" x14ac:dyDescent="0.2">
      <c r="B16" s="216" t="s">
        <v>167</v>
      </c>
      <c r="C16" s="194" t="s">
        <v>207</v>
      </c>
      <c r="D16" s="48"/>
      <c r="E16" s="48"/>
      <c r="F16" s="48"/>
      <c r="G16" s="72"/>
      <c r="J16" t="s">
        <v>56</v>
      </c>
      <c r="M16" s="263" t="s">
        <v>59</v>
      </c>
      <c r="N16" s="62" t="s">
        <v>26</v>
      </c>
      <c r="O16" s="63" t="s">
        <v>38</v>
      </c>
      <c r="P16" s="64"/>
      <c r="Q16" s="65"/>
      <c r="R16" s="66"/>
      <c r="AG16" s="263" t="s">
        <v>59</v>
      </c>
      <c r="AH16" s="62" t="s">
        <v>26</v>
      </c>
      <c r="AI16" s="63" t="s">
        <v>38</v>
      </c>
      <c r="AJ16" s="64"/>
      <c r="AK16" s="65"/>
      <c r="AL16" s="66"/>
    </row>
    <row r="17" spans="2:38" ht="18" customHeight="1" x14ac:dyDescent="0.2">
      <c r="B17" s="216" t="s">
        <v>168</v>
      </c>
      <c r="C17" s="193" t="s">
        <v>208</v>
      </c>
      <c r="D17" s="48"/>
      <c r="E17" s="48"/>
      <c r="F17" s="48"/>
      <c r="G17" s="72"/>
      <c r="M17" s="261"/>
      <c r="N17" s="62" t="s">
        <v>27</v>
      </c>
      <c r="O17" s="63" t="s">
        <v>39</v>
      </c>
      <c r="P17" s="64"/>
      <c r="Q17" s="65"/>
      <c r="R17" s="66"/>
      <c r="AG17" s="261"/>
      <c r="AH17" s="62" t="s">
        <v>27</v>
      </c>
      <c r="AI17" s="63" t="s">
        <v>39</v>
      </c>
      <c r="AJ17" s="64"/>
      <c r="AK17" s="65"/>
      <c r="AL17" s="66"/>
    </row>
    <row r="18" spans="2:38" ht="18" customHeight="1" x14ac:dyDescent="0.2">
      <c r="B18" s="216" t="s">
        <v>169</v>
      </c>
      <c r="C18" s="211" t="s">
        <v>22</v>
      </c>
      <c r="D18" s="51"/>
      <c r="E18" s="51"/>
      <c r="F18" s="51"/>
      <c r="G18" s="73"/>
      <c r="M18" s="261"/>
      <c r="N18" s="62" t="s">
        <v>28</v>
      </c>
      <c r="O18" s="67" t="s">
        <v>40</v>
      </c>
      <c r="P18" s="64"/>
      <c r="Q18" s="65"/>
      <c r="R18" s="66"/>
      <c r="AG18" s="261"/>
      <c r="AH18" s="62" t="s">
        <v>28</v>
      </c>
      <c r="AI18" s="67" t="s">
        <v>40</v>
      </c>
      <c r="AJ18" s="64"/>
      <c r="AK18" s="65"/>
      <c r="AL18" s="66"/>
    </row>
    <row r="19" spans="2:38" ht="22" customHeight="1" x14ac:dyDescent="0.2">
      <c r="B19" s="212" t="s">
        <v>151</v>
      </c>
      <c r="C19" s="213"/>
      <c r="D19" s="213"/>
      <c r="E19" s="213"/>
      <c r="F19" s="213"/>
      <c r="G19" s="214"/>
      <c r="M19" s="261"/>
      <c r="N19" s="62" t="s">
        <v>30</v>
      </c>
      <c r="O19" s="63" t="s">
        <v>42</v>
      </c>
      <c r="P19" s="64"/>
      <c r="Q19" s="65"/>
      <c r="R19" s="66"/>
      <c r="AG19" s="261"/>
      <c r="AH19" s="62" t="s">
        <v>30</v>
      </c>
      <c r="AI19" s="63" t="s">
        <v>42</v>
      </c>
      <c r="AJ19" s="64"/>
      <c r="AK19" s="65"/>
      <c r="AL19" s="66"/>
    </row>
    <row r="20" spans="2:38" ht="18" customHeight="1" x14ac:dyDescent="0.2">
      <c r="B20" s="74" t="s">
        <v>170</v>
      </c>
      <c r="C20" s="197">
        <v>42835</v>
      </c>
      <c r="D20" s="207" t="s">
        <v>159</v>
      </c>
      <c r="E20" s="48"/>
      <c r="F20" s="48"/>
      <c r="G20" s="75"/>
      <c r="M20" s="264"/>
      <c r="N20" s="62" t="s">
        <v>31</v>
      </c>
      <c r="O20" s="63" t="s">
        <v>43</v>
      </c>
      <c r="P20" s="64"/>
      <c r="Q20" s="65"/>
      <c r="R20" s="66"/>
      <c r="AG20" s="264"/>
      <c r="AH20" s="62" t="s">
        <v>31</v>
      </c>
      <c r="AI20" s="63" t="s">
        <v>43</v>
      </c>
      <c r="AJ20" s="64"/>
      <c r="AK20" s="65"/>
      <c r="AL20" s="66"/>
    </row>
    <row r="21" spans="2:38" ht="18" customHeight="1" x14ac:dyDescent="0.2">
      <c r="B21" s="74" t="s">
        <v>171</v>
      </c>
      <c r="C21" s="194" t="s">
        <v>23</v>
      </c>
      <c r="D21" s="48"/>
      <c r="E21" s="48"/>
      <c r="F21" s="48"/>
      <c r="G21" s="72"/>
      <c r="M21" s="265" t="s">
        <v>62</v>
      </c>
      <c r="N21" s="77" t="s">
        <v>32</v>
      </c>
      <c r="O21" s="79" t="s">
        <v>57</v>
      </c>
      <c r="P21" s="80"/>
      <c r="Q21" s="81"/>
      <c r="R21" s="82"/>
      <c r="AG21" s="265" t="s">
        <v>62</v>
      </c>
      <c r="AH21" s="77" t="s">
        <v>32</v>
      </c>
      <c r="AI21" s="79" t="s">
        <v>57</v>
      </c>
      <c r="AJ21" s="80"/>
      <c r="AK21" s="81"/>
      <c r="AL21" s="82"/>
    </row>
    <row r="22" spans="2:38" ht="18" customHeight="1" x14ac:dyDescent="0.2">
      <c r="B22" s="74" t="s">
        <v>172</v>
      </c>
      <c r="C22" s="198">
        <v>42836</v>
      </c>
      <c r="D22" s="207" t="s">
        <v>159</v>
      </c>
      <c r="E22" s="48"/>
      <c r="F22" s="48"/>
      <c r="G22" s="72"/>
      <c r="M22" s="261"/>
      <c r="N22" s="78" t="s">
        <v>62</v>
      </c>
      <c r="O22" s="83" t="s">
        <v>63</v>
      </c>
      <c r="P22" s="84"/>
      <c r="Q22" s="85"/>
      <c r="R22" s="86"/>
      <c r="AG22" s="261"/>
      <c r="AH22" s="78" t="s">
        <v>62</v>
      </c>
      <c r="AI22" s="83" t="s">
        <v>63</v>
      </c>
      <c r="AJ22" s="84"/>
      <c r="AK22" s="85"/>
      <c r="AL22" s="86"/>
    </row>
    <row r="23" spans="2:38" ht="18" customHeight="1" x14ac:dyDescent="0.2">
      <c r="B23" s="74" t="s">
        <v>173</v>
      </c>
      <c r="C23" s="199" t="s">
        <v>24</v>
      </c>
      <c r="D23" s="48"/>
      <c r="E23" s="48"/>
      <c r="F23" s="48"/>
      <c r="G23" s="72"/>
    </row>
    <row r="24" spans="2:38" ht="13" customHeight="1" x14ac:dyDescent="0.2">
      <c r="B24" s="257" t="s">
        <v>152</v>
      </c>
      <c r="C24" s="258"/>
      <c r="D24" s="258"/>
      <c r="E24" s="258"/>
      <c r="F24" s="258"/>
      <c r="G24" s="259"/>
      <c r="M24" t="s">
        <v>103</v>
      </c>
      <c r="O24" s="46">
        <f>IF($C$28&lt;=P30,O30,IF($C$28&lt;=P29,O29,IF($C$28&lt;=P28,O28,IF($C$28&lt;=P27,O27,1))))</f>
        <v>5</v>
      </c>
      <c r="Q24">
        <f>VLOOKUP($O$24,O26:R30,3)</f>
        <v>-10.000000000000002</v>
      </c>
      <c r="R24">
        <f>VLOOKUP($O$24,O26:R30,4)</f>
        <v>13.000000000000002</v>
      </c>
      <c r="AI24" s="251" t="s">
        <v>210</v>
      </c>
    </row>
    <row r="25" spans="2:38" x14ac:dyDescent="0.2">
      <c r="B25" s="260"/>
      <c r="C25" s="258"/>
      <c r="D25" s="258"/>
      <c r="E25" s="258"/>
      <c r="F25" s="258"/>
      <c r="G25" s="259"/>
      <c r="I25" s="76" t="s">
        <v>95</v>
      </c>
      <c r="J25" s="105">
        <f>IF(C28="",1,IF(C28&lt;=P30,O30,IF(C28&gt;=P26,O26,C28*Q24+R24)))</f>
        <v>5</v>
      </c>
      <c r="N25" t="s">
        <v>88</v>
      </c>
      <c r="O25" s="47" t="s">
        <v>94</v>
      </c>
      <c r="P25" s="47" t="s">
        <v>85</v>
      </c>
      <c r="Q25" t="s">
        <v>86</v>
      </c>
      <c r="R25" t="s">
        <v>87</v>
      </c>
      <c r="AI25" s="80" t="s">
        <v>212</v>
      </c>
    </row>
    <row r="26" spans="2:38" ht="22" customHeight="1" x14ac:dyDescent="0.2">
      <c r="B26" s="200" t="s">
        <v>153</v>
      </c>
      <c r="C26" s="88"/>
      <c r="D26" s="41"/>
      <c r="E26" s="88"/>
      <c r="F26" s="88"/>
      <c r="G26" s="42"/>
      <c r="N26" t="s">
        <v>89</v>
      </c>
      <c r="O26" s="47">
        <v>1</v>
      </c>
      <c r="P26" s="47">
        <v>1.03</v>
      </c>
      <c r="Q26" s="46">
        <v>0</v>
      </c>
      <c r="R26" s="46">
        <v>1</v>
      </c>
      <c r="AI26" s="80" t="s">
        <v>230</v>
      </c>
    </row>
    <row r="27" spans="2:38" ht="18" customHeight="1" x14ac:dyDescent="0.2">
      <c r="B27" s="74" t="s">
        <v>174</v>
      </c>
      <c r="C27" s="49"/>
      <c r="D27" s="90" t="s">
        <v>84</v>
      </c>
      <c r="E27" s="87" t="s">
        <v>65</v>
      </c>
      <c r="F27" s="193"/>
      <c r="G27" s="91" t="s">
        <v>83</v>
      </c>
      <c r="N27" t="s">
        <v>90</v>
      </c>
      <c r="O27" s="47">
        <v>2</v>
      </c>
      <c r="P27" s="47">
        <v>1</v>
      </c>
      <c r="Q27">
        <f>(O27-O26)/(P27-P26)</f>
        <v>-33.333333333333307</v>
      </c>
      <c r="R27">
        <f>O27-Q27*P27</f>
        <v>35.333333333333307</v>
      </c>
      <c r="AI27" s="80" t="s">
        <v>231</v>
      </c>
    </row>
    <row r="28" spans="2:38" ht="18" customHeight="1" x14ac:dyDescent="0.2">
      <c r="B28" s="74" t="s">
        <v>175</v>
      </c>
      <c r="C28" s="193">
        <v>0.75</v>
      </c>
      <c r="D28" s="90"/>
      <c r="E28" s="87"/>
      <c r="F28" s="48"/>
      <c r="G28" s="91"/>
      <c r="I28" s="104">
        <f>C28</f>
        <v>0.75</v>
      </c>
      <c r="L28" s="181">
        <f>IF(SUM(I28:I30)=0,"0",SUM(I28:I30)/COUNTIF(I28:I30,"&lt;&gt;0"))</f>
        <v>0.75</v>
      </c>
      <c r="N28" t="s">
        <v>91</v>
      </c>
      <c r="O28" s="47">
        <v>3</v>
      </c>
      <c r="P28" s="47">
        <v>0.97</v>
      </c>
      <c r="Q28">
        <f>(O28-O27)/(P28-P27)</f>
        <v>-33.333333333333307</v>
      </c>
      <c r="R28">
        <f>O28-Q28*P28</f>
        <v>35.333333333333307</v>
      </c>
      <c r="AI28" s="80" t="s">
        <v>211</v>
      </c>
    </row>
    <row r="29" spans="2:38" ht="18" customHeight="1" x14ac:dyDescent="0.2">
      <c r="B29" s="74" t="s">
        <v>176</v>
      </c>
      <c r="C29" s="49"/>
      <c r="D29" s="90" t="s">
        <v>66</v>
      </c>
      <c r="E29" s="87" t="s">
        <v>65</v>
      </c>
      <c r="F29" s="193"/>
      <c r="G29" s="91" t="s">
        <v>67</v>
      </c>
      <c r="I29" s="76">
        <f>IF(C29="",0,ROUND(C29/F29,2))</f>
        <v>0</v>
      </c>
      <c r="K29" t="str">
        <f>IF(C29=0,"NULL",IF(C29&lt;=Z31,"レベル4",IF(C29&lt;=Y31,"レベル3",IF(C29&lt;=X31,"レベル2","レベル1"))))</f>
        <v>NULL</v>
      </c>
      <c r="N29" t="s">
        <v>92</v>
      </c>
      <c r="O29" s="47">
        <v>4</v>
      </c>
      <c r="P29" s="47">
        <v>0.9</v>
      </c>
      <c r="Q29">
        <f>(O29-O28)/(P29-P28)</f>
        <v>-14.285714285714295</v>
      </c>
      <c r="R29">
        <f>O29-Q29*P29</f>
        <v>16.857142857142868</v>
      </c>
      <c r="AI29" s="80" t="s">
        <v>213</v>
      </c>
    </row>
    <row r="30" spans="2:38" ht="18" customHeight="1" x14ac:dyDescent="0.2">
      <c r="B30" s="74" t="s">
        <v>177</v>
      </c>
      <c r="C30" s="49"/>
      <c r="D30" s="90"/>
      <c r="E30" s="87" t="s">
        <v>65</v>
      </c>
      <c r="F30" s="193"/>
      <c r="G30" s="72"/>
      <c r="I30" s="76">
        <f>IF(C30="",0,ROUND(C30/F30,2))</f>
        <v>0</v>
      </c>
      <c r="K30" t="str">
        <f>IF(C30=0,"NULL",IF(C30&lt;=Z39,"レベル4",IF(C30&lt;=Y39,"レベル3","レベル2")))</f>
        <v>NULL</v>
      </c>
      <c r="N30" t="s">
        <v>93</v>
      </c>
      <c r="O30" s="47">
        <v>5</v>
      </c>
      <c r="P30" s="47">
        <v>0.8</v>
      </c>
      <c r="Q30">
        <f>(O30-O29)/(P30-P29)</f>
        <v>-10.000000000000002</v>
      </c>
      <c r="R30">
        <f>O30-Q30*P30</f>
        <v>13.000000000000002</v>
      </c>
      <c r="AI30" s="80" t="s">
        <v>214</v>
      </c>
    </row>
    <row r="31" spans="2:38" ht="22" customHeight="1" x14ac:dyDescent="0.2">
      <c r="B31" s="200" t="s">
        <v>154</v>
      </c>
      <c r="C31" s="88"/>
      <c r="D31" s="88"/>
      <c r="E31" s="88"/>
      <c r="F31" s="88"/>
      <c r="G31" s="97"/>
      <c r="I31" s="76" t="s">
        <v>80</v>
      </c>
      <c r="Q31" t="s">
        <v>125</v>
      </c>
      <c r="T31" t="s">
        <v>135</v>
      </c>
      <c r="W31" t="str">
        <f>IF($G$9="4地域",W33,IF($G$9="5地域",W34,IF($G$9="6地域",W35,IF($G$9="7地域",W36,0))))</f>
        <v>-</v>
      </c>
      <c r="X31">
        <f>IF($G$9="4地域",X33,IF($G$9="5地域",X34,IF($G$9="6地域",X35,IF($G$9="7地域",X36,0))))</f>
        <v>1.67</v>
      </c>
      <c r="Y31">
        <f>IF($G$9="4地域",Y33,IF($G$9="5地域",Y34,IF($G$9="6地域",Y35,IF($G$9="7地域",Y36,0))))</f>
        <v>1.54</v>
      </c>
      <c r="Z31">
        <f>IF($G$9="4地域",Z33,IF($G$9="5地域",Z34,IF($G$9="6地域",Z35,IF($G$9="7地域",Z36,0))))</f>
        <v>0.87</v>
      </c>
      <c r="AI31" s="80" t="s">
        <v>215</v>
      </c>
    </row>
    <row r="32" spans="2:38" ht="22" customHeight="1" x14ac:dyDescent="0.2">
      <c r="B32" s="201" t="s">
        <v>155</v>
      </c>
      <c r="C32" s="41"/>
      <c r="D32" s="88"/>
      <c r="E32" s="88"/>
      <c r="F32" s="88"/>
      <c r="G32" s="97"/>
      <c r="I32" s="76" t="s">
        <v>71</v>
      </c>
      <c r="J32" s="119">
        <f>IF($G$15="非住宅１",J33,IF($G$15="非住宅２",J34,IF($G$15="住宅",J35,0)))</f>
        <v>1.1000000000000001</v>
      </c>
      <c r="K32" s="119">
        <f>IF($G$15="非住宅１",K33,IF($G$15="非住宅２",K34,IF($G$15="住宅",K35,0)))</f>
        <v>1</v>
      </c>
      <c r="L32" s="119">
        <f>IF($G$15="非住宅１",L33,IF($G$15="非住宅２",L34,IF($G$15="住宅",L35,0)))</f>
        <v>0.8</v>
      </c>
      <c r="M32" s="119">
        <f>IF($G$15="非住宅１",M33,IF($G$15="非住宅２",M34,IF($G$15="住宅",M35,0)))</f>
        <v>0.7</v>
      </c>
      <c r="N32" s="119">
        <f>IF($G$15="非住宅１",N33,IF($G$15="非住宅２",N34,IF($G$15="住宅",N35,0)))</f>
        <v>0.6</v>
      </c>
      <c r="P32" t="s">
        <v>114</v>
      </c>
      <c r="Q32" s="180">
        <f>IF($G$9="4地域",Q33,IF($G$9="5地域",Q34,IF($G$9="6地域",Q35,IF($G$9="7地域",Q36,0))))</f>
        <v>0.87</v>
      </c>
      <c r="R32" s="180">
        <f>IF($G$9="4地域",R33,IF($G$9="5地域",R34,IF($G$9="6地域",R35,IF($G$9="7地域",R36,0))))</f>
        <v>2.8</v>
      </c>
      <c r="T32" t="s">
        <v>142</v>
      </c>
      <c r="W32" s="176" t="s">
        <v>131</v>
      </c>
      <c r="X32" s="176" t="s">
        <v>132</v>
      </c>
      <c r="Y32" s="176" t="s">
        <v>133</v>
      </c>
      <c r="Z32" s="176" t="s">
        <v>134</v>
      </c>
      <c r="AA32" s="177"/>
      <c r="AI32" s="80" t="s">
        <v>216</v>
      </c>
    </row>
    <row r="33" spans="2:35" ht="18" customHeight="1" x14ac:dyDescent="0.2">
      <c r="B33" s="74" t="s">
        <v>178</v>
      </c>
      <c r="C33" s="193">
        <v>75</v>
      </c>
      <c r="D33" s="90" t="s">
        <v>19</v>
      </c>
      <c r="E33" s="87" t="s">
        <v>65</v>
      </c>
      <c r="F33" s="193">
        <v>100</v>
      </c>
      <c r="G33" s="92" t="s">
        <v>19</v>
      </c>
      <c r="I33" s="93" t="s">
        <v>69</v>
      </c>
      <c r="J33" s="47">
        <v>1.1000000000000001</v>
      </c>
      <c r="K33" s="47">
        <v>1</v>
      </c>
      <c r="L33" s="47">
        <v>0.8</v>
      </c>
      <c r="M33" s="47">
        <v>0.7</v>
      </c>
      <c r="N33" s="47">
        <v>0.6</v>
      </c>
      <c r="P33" s="47" t="s">
        <v>110</v>
      </c>
      <c r="Q33" s="47">
        <v>0.75</v>
      </c>
      <c r="R33" s="120" t="s">
        <v>109</v>
      </c>
      <c r="V33" s="47" t="s">
        <v>126</v>
      </c>
      <c r="W33" s="176" t="s">
        <v>127</v>
      </c>
      <c r="X33" s="176">
        <v>1.47</v>
      </c>
      <c r="Y33" s="176">
        <v>1.25</v>
      </c>
      <c r="Z33" s="176">
        <v>0.75</v>
      </c>
      <c r="AA33" s="47"/>
      <c r="AI33" s="80" t="s">
        <v>217</v>
      </c>
    </row>
    <row r="34" spans="2:35" ht="18" customHeight="1" x14ac:dyDescent="0.2">
      <c r="B34" s="74" t="s">
        <v>179</v>
      </c>
      <c r="C34" s="202"/>
      <c r="D34" s="48"/>
      <c r="E34" s="48"/>
      <c r="F34" s="48"/>
      <c r="G34" s="72"/>
      <c r="I34" s="93" t="s">
        <v>70</v>
      </c>
      <c r="J34" s="47">
        <v>1.1000000000000001</v>
      </c>
      <c r="K34" s="47">
        <v>1</v>
      </c>
      <c r="L34" s="47">
        <v>0.8</v>
      </c>
      <c r="M34" s="47">
        <v>0.75</v>
      </c>
      <c r="N34" s="47">
        <v>0.7</v>
      </c>
      <c r="P34" s="47" t="s">
        <v>111</v>
      </c>
      <c r="Q34" s="47">
        <v>0.87</v>
      </c>
      <c r="R34" s="47">
        <v>3</v>
      </c>
      <c r="V34" s="47" t="s">
        <v>128</v>
      </c>
      <c r="W34" s="176" t="s">
        <v>127</v>
      </c>
      <c r="X34" s="176">
        <v>1.67</v>
      </c>
      <c r="Y34" s="176">
        <v>1.54</v>
      </c>
      <c r="Z34" s="176">
        <v>0.87</v>
      </c>
      <c r="AA34" s="47"/>
      <c r="AI34" s="80" t="s">
        <v>218</v>
      </c>
    </row>
    <row r="35" spans="2:35" ht="22" customHeight="1" x14ac:dyDescent="0.2">
      <c r="B35" s="201" t="s">
        <v>156</v>
      </c>
      <c r="C35" s="88"/>
      <c r="D35" s="88"/>
      <c r="E35" s="88"/>
      <c r="F35" s="88"/>
      <c r="G35" s="97"/>
      <c r="I35" s="93" t="s">
        <v>68</v>
      </c>
      <c r="J35" s="47">
        <v>1.1000000000000001</v>
      </c>
      <c r="K35" s="47">
        <v>1</v>
      </c>
      <c r="L35" s="47">
        <v>0.9</v>
      </c>
      <c r="M35" s="47">
        <v>0.85</v>
      </c>
      <c r="N35" s="47">
        <v>0.8</v>
      </c>
      <c r="P35" s="47" t="s">
        <v>112</v>
      </c>
      <c r="Q35" s="47">
        <v>0.87</v>
      </c>
      <c r="R35" s="47">
        <v>2.8</v>
      </c>
      <c r="V35" s="47" t="s">
        <v>129</v>
      </c>
      <c r="W35" s="176" t="s">
        <v>127</v>
      </c>
      <c r="X35" s="176">
        <v>1.67</v>
      </c>
      <c r="Y35" s="176">
        <v>1.54</v>
      </c>
      <c r="Z35" s="176">
        <v>0.87</v>
      </c>
      <c r="AA35" s="47"/>
      <c r="AI35" s="80" t="s">
        <v>219</v>
      </c>
    </row>
    <row r="36" spans="2:35" ht="18" customHeight="1" x14ac:dyDescent="0.2">
      <c r="B36" s="74" t="s">
        <v>178</v>
      </c>
      <c r="C36" s="193"/>
      <c r="D36" s="90" t="s">
        <v>19</v>
      </c>
      <c r="E36" s="87" t="s">
        <v>65</v>
      </c>
      <c r="F36" s="193"/>
      <c r="G36" s="92" t="s">
        <v>19</v>
      </c>
      <c r="J36" t="s">
        <v>72</v>
      </c>
      <c r="K36" t="s">
        <v>73</v>
      </c>
      <c r="L36" t="s">
        <v>74</v>
      </c>
      <c r="M36" t="s">
        <v>75</v>
      </c>
      <c r="N36" t="s">
        <v>76</v>
      </c>
      <c r="P36" s="47" t="s">
        <v>113</v>
      </c>
      <c r="Q36" s="47">
        <v>0.87</v>
      </c>
      <c r="R36" s="47">
        <v>2.7</v>
      </c>
      <c r="V36" s="47" t="s">
        <v>130</v>
      </c>
      <c r="W36" s="176" t="s">
        <v>127</v>
      </c>
      <c r="X36" s="176">
        <v>2.35</v>
      </c>
      <c r="Y36" s="176">
        <v>1.81</v>
      </c>
      <c r="Z36" s="176">
        <v>0.87</v>
      </c>
      <c r="AA36" s="47"/>
      <c r="AI36" s="80" t="s">
        <v>220</v>
      </c>
    </row>
    <row r="37" spans="2:35" ht="18" customHeight="1" x14ac:dyDescent="0.2">
      <c r="B37" s="74" t="s">
        <v>179</v>
      </c>
      <c r="C37" s="203"/>
      <c r="D37" s="48"/>
      <c r="E37" s="48"/>
      <c r="F37" s="48"/>
      <c r="G37" s="72"/>
      <c r="W37" s="178" t="s">
        <v>140</v>
      </c>
      <c r="X37" t="s">
        <v>139</v>
      </c>
      <c r="Y37" t="s">
        <v>138</v>
      </c>
      <c r="Z37" t="s">
        <v>137</v>
      </c>
      <c r="AA37" t="s">
        <v>136</v>
      </c>
      <c r="AI37" s="80" t="s">
        <v>221</v>
      </c>
    </row>
    <row r="38" spans="2:35" ht="22" customHeight="1" x14ac:dyDescent="0.2">
      <c r="B38" s="201" t="s">
        <v>157</v>
      </c>
      <c r="C38" s="88"/>
      <c r="D38" s="88"/>
      <c r="E38" s="88"/>
      <c r="F38" s="88"/>
      <c r="G38" s="97"/>
      <c r="I38" s="76" t="s">
        <v>79</v>
      </c>
      <c r="J38" t="s">
        <v>77</v>
      </c>
      <c r="N38" t="s">
        <v>78</v>
      </c>
      <c r="AI38" s="80" t="s">
        <v>222</v>
      </c>
    </row>
    <row r="39" spans="2:35" ht="18" customHeight="1" x14ac:dyDescent="0.2">
      <c r="B39" s="74" t="s">
        <v>178</v>
      </c>
      <c r="C39" s="193">
        <v>75</v>
      </c>
      <c r="D39" s="90" t="s">
        <v>19</v>
      </c>
      <c r="E39" s="87" t="s">
        <v>65</v>
      </c>
      <c r="F39" s="193">
        <v>100</v>
      </c>
      <c r="G39" s="92" t="s">
        <v>19</v>
      </c>
      <c r="I39" s="104">
        <f>C40</f>
        <v>0</v>
      </c>
      <c r="T39" t="s">
        <v>141</v>
      </c>
      <c r="W39" t="str">
        <f>IF($G$9="4地域",W41,IF($G$9="5地域",W42,IF($G$9="6地域",W43,IF($G$9="7地域",W44,0))))</f>
        <v>-</v>
      </c>
      <c r="X39" t="str">
        <f>IF($G$9="4地域",X41,IF($G$9="5地域",X42,IF($G$9="6地域",X43,IF($G$9="7地域",X44,0))))</f>
        <v>-</v>
      </c>
      <c r="Y39">
        <f>IF($G$9="4地域",Y41,IF($G$9="5地域",Y42,IF($G$9="6地域",Y43,IF($G$9="7地域",Y44,0))))</f>
        <v>3.8</v>
      </c>
      <c r="Z39">
        <f>IF($G$9="4地域",Z41,IF($G$9="5地域",Z42,IF($G$9="6地域",Z43,IF($G$9="7地域",Z44,0))))</f>
        <v>2.8</v>
      </c>
      <c r="AI39" s="80" t="s">
        <v>223</v>
      </c>
    </row>
    <row r="40" spans="2:35" ht="18" customHeight="1" thickBot="1" x14ac:dyDescent="0.25">
      <c r="B40" s="94" t="s">
        <v>179</v>
      </c>
      <c r="C40" s="204"/>
      <c r="D40" s="95"/>
      <c r="E40" s="95"/>
      <c r="F40" s="95"/>
      <c r="G40" s="96"/>
      <c r="T40" t="s">
        <v>143</v>
      </c>
      <c r="W40" s="176" t="s">
        <v>131</v>
      </c>
      <c r="X40" s="176" t="s">
        <v>132</v>
      </c>
      <c r="Y40" s="176" t="s">
        <v>133</v>
      </c>
      <c r="Z40" s="176" t="s">
        <v>134</v>
      </c>
      <c r="AA40" s="177" t="s">
        <v>144</v>
      </c>
      <c r="AI40" s="80" t="s">
        <v>224</v>
      </c>
    </row>
    <row r="41" spans="2:35" ht="26" customHeight="1" thickBot="1" x14ac:dyDescent="0.25">
      <c r="B41" s="206" t="s">
        <v>186</v>
      </c>
      <c r="C41" s="195"/>
      <c r="D41" s="195"/>
      <c r="E41" s="195"/>
      <c r="F41" s="195"/>
      <c r="G41" s="196"/>
      <c r="V41" s="47" t="s">
        <v>126</v>
      </c>
      <c r="W41" s="176" t="s">
        <v>127</v>
      </c>
      <c r="X41" s="176" t="s">
        <v>127</v>
      </c>
      <c r="Y41" s="176" t="s">
        <v>127</v>
      </c>
      <c r="Z41" s="176" t="s">
        <v>127</v>
      </c>
      <c r="AA41" s="47"/>
      <c r="AI41" s="80" t="s">
        <v>225</v>
      </c>
    </row>
    <row r="42" spans="2:35" ht="18" customHeight="1" x14ac:dyDescent="0.2">
      <c r="B42" s="270"/>
      <c r="C42" s="271"/>
      <c r="D42" s="271"/>
      <c r="E42" s="271"/>
      <c r="F42" s="271"/>
      <c r="G42" s="272"/>
      <c r="K42">
        <f>IF(L42=L44,1,IF(L42=L45,2,IF(L42=L46,3,IF(L42=L47,4,IF(L42&gt;=4,5,0)))))</f>
        <v>2</v>
      </c>
      <c r="L42">
        <f>COUNTIF(I43:I57,"TRUE")</f>
        <v>2</v>
      </c>
      <c r="V42" s="47" t="s">
        <v>128</v>
      </c>
      <c r="W42" s="176" t="s">
        <v>127</v>
      </c>
      <c r="X42" s="176" t="s">
        <v>127</v>
      </c>
      <c r="Y42" s="176">
        <v>4</v>
      </c>
      <c r="Z42" s="176">
        <v>3</v>
      </c>
      <c r="AA42" s="47"/>
    </row>
    <row r="43" spans="2:35" ht="18" customHeight="1" x14ac:dyDescent="0.2">
      <c r="B43" s="98" t="s">
        <v>180</v>
      </c>
      <c r="C43" s="48"/>
      <c r="D43" s="48"/>
      <c r="E43" s="48"/>
      <c r="F43" s="48"/>
      <c r="G43" s="72"/>
      <c r="I43" s="103" t="b">
        <v>1</v>
      </c>
      <c r="K43" s="47" t="s">
        <v>94</v>
      </c>
      <c r="L43" s="47" t="s">
        <v>120</v>
      </c>
      <c r="V43" s="47" t="s">
        <v>129</v>
      </c>
      <c r="W43" s="176" t="s">
        <v>127</v>
      </c>
      <c r="X43" s="176" t="s">
        <v>127</v>
      </c>
      <c r="Y43" s="176">
        <v>3.8</v>
      </c>
      <c r="Z43" s="176">
        <v>2.8</v>
      </c>
      <c r="AA43" s="47"/>
    </row>
    <row r="44" spans="2:35" ht="18" customHeight="1" x14ac:dyDescent="0.2">
      <c r="B44" s="99"/>
      <c r="C44" s="48"/>
      <c r="D44" s="48"/>
      <c r="E44" s="48"/>
      <c r="F44" s="48"/>
      <c r="G44" s="72"/>
      <c r="K44" s="47">
        <v>1</v>
      </c>
      <c r="L44" s="47">
        <v>1</v>
      </c>
      <c r="V44" s="47" t="s">
        <v>130</v>
      </c>
      <c r="W44" s="176" t="s">
        <v>127</v>
      </c>
      <c r="X44" s="176" t="s">
        <v>127</v>
      </c>
      <c r="Y44" s="176">
        <v>4</v>
      </c>
      <c r="Z44" s="176">
        <v>2.7</v>
      </c>
      <c r="AA44" s="47"/>
    </row>
    <row r="45" spans="2:35" ht="18" customHeight="1" x14ac:dyDescent="0.2">
      <c r="B45" s="98" t="s">
        <v>181</v>
      </c>
      <c r="C45" s="48"/>
      <c r="D45" s="48"/>
      <c r="E45" s="48"/>
      <c r="F45" s="48"/>
      <c r="G45" s="72"/>
      <c r="I45" s="103" t="b">
        <v>0</v>
      </c>
      <c r="K45" s="47">
        <v>2</v>
      </c>
      <c r="L45" s="47">
        <v>2</v>
      </c>
      <c r="W45" s="178" t="s">
        <v>140</v>
      </c>
      <c r="X45" t="s">
        <v>139</v>
      </c>
      <c r="Y45" t="s">
        <v>138</v>
      </c>
      <c r="Z45" t="s">
        <v>137</v>
      </c>
      <c r="AA45" t="s">
        <v>136</v>
      </c>
    </row>
    <row r="46" spans="2:35" ht="18" customHeight="1" x14ac:dyDescent="0.2">
      <c r="B46" s="99"/>
      <c r="C46" s="48"/>
      <c r="D46" s="48"/>
      <c r="E46" s="48"/>
      <c r="F46" s="48"/>
      <c r="G46" s="72"/>
      <c r="K46" s="47">
        <v>3</v>
      </c>
      <c r="L46" s="47">
        <v>3</v>
      </c>
    </row>
    <row r="47" spans="2:35" ht="18" customHeight="1" x14ac:dyDescent="0.2">
      <c r="B47" s="98" t="s">
        <v>182</v>
      </c>
      <c r="C47" s="48"/>
      <c r="D47" s="48"/>
      <c r="E47" s="48"/>
      <c r="F47" s="48"/>
      <c r="G47" s="72"/>
      <c r="I47" s="103" t="b">
        <v>0</v>
      </c>
      <c r="K47" s="47">
        <v>4</v>
      </c>
      <c r="L47" s="47">
        <v>4</v>
      </c>
    </row>
    <row r="48" spans="2:35" ht="18" customHeight="1" x14ac:dyDescent="0.2">
      <c r="B48" s="100"/>
      <c r="C48" s="48"/>
      <c r="D48" s="48"/>
      <c r="E48" s="48"/>
      <c r="F48" s="48"/>
      <c r="G48" s="72"/>
      <c r="K48" s="47">
        <v>5</v>
      </c>
      <c r="L48" s="47" t="s">
        <v>145</v>
      </c>
    </row>
    <row r="49" spans="2:9" ht="18" customHeight="1" x14ac:dyDescent="0.2">
      <c r="B49" s="98" t="s">
        <v>183</v>
      </c>
      <c r="C49" s="48"/>
      <c r="D49" s="48"/>
      <c r="E49" s="48"/>
      <c r="F49" s="48"/>
      <c r="G49" s="72"/>
      <c r="I49" s="103" t="b">
        <v>0</v>
      </c>
    </row>
    <row r="50" spans="2:9" ht="18" customHeight="1" x14ac:dyDescent="0.2">
      <c r="B50" s="100"/>
      <c r="C50" s="48"/>
      <c r="D50" s="48"/>
      <c r="E50" s="48"/>
      <c r="F50" s="48"/>
      <c r="G50" s="72"/>
    </row>
    <row r="51" spans="2:9" ht="18" customHeight="1" x14ac:dyDescent="0.2">
      <c r="B51" s="98" t="s">
        <v>202</v>
      </c>
      <c r="C51" s="48"/>
      <c r="D51" s="48"/>
      <c r="E51" s="48"/>
      <c r="F51" s="48"/>
      <c r="G51" s="72"/>
      <c r="I51" s="103" t="b">
        <v>1</v>
      </c>
    </row>
    <row r="52" spans="2:9" ht="18" customHeight="1" x14ac:dyDescent="0.2">
      <c r="B52" s="100"/>
      <c r="C52" s="48"/>
      <c r="D52" s="48"/>
      <c r="E52" s="48"/>
      <c r="F52" s="48"/>
      <c r="G52" s="72"/>
    </row>
    <row r="53" spans="2:9" ht="18" customHeight="1" x14ac:dyDescent="0.2">
      <c r="B53" s="98" t="s">
        <v>184</v>
      </c>
      <c r="C53" s="48"/>
      <c r="D53" s="48"/>
      <c r="E53" s="48"/>
      <c r="F53" s="48"/>
      <c r="G53" s="72"/>
      <c r="I53" s="103" t="b">
        <v>0</v>
      </c>
    </row>
    <row r="54" spans="2:9" ht="18" customHeight="1" x14ac:dyDescent="0.2">
      <c r="B54" s="100"/>
      <c r="C54" s="48"/>
      <c r="D54" s="48"/>
      <c r="E54" s="48"/>
      <c r="F54" s="48"/>
      <c r="G54" s="72"/>
    </row>
    <row r="55" spans="2:9" ht="18" customHeight="1" x14ac:dyDescent="0.2">
      <c r="B55" s="98" t="s">
        <v>185</v>
      </c>
      <c r="C55" s="48"/>
      <c r="D55" s="48"/>
      <c r="E55" s="48"/>
      <c r="F55" s="48"/>
      <c r="G55" s="72"/>
      <c r="I55" s="103" t="b">
        <v>0</v>
      </c>
    </row>
    <row r="56" spans="2:9" ht="18" customHeight="1" x14ac:dyDescent="0.2">
      <c r="B56" s="100"/>
      <c r="C56" s="48"/>
      <c r="D56" s="48"/>
      <c r="E56" s="48"/>
      <c r="F56" s="48"/>
      <c r="G56" s="72"/>
    </row>
    <row r="57" spans="2:9" ht="18" customHeight="1" x14ac:dyDescent="0.2">
      <c r="B57" s="98" t="s">
        <v>201</v>
      </c>
      <c r="C57" s="48"/>
      <c r="D57" s="48"/>
      <c r="E57" s="48"/>
      <c r="F57" s="48"/>
      <c r="G57" s="72"/>
      <c r="I57" s="103" t="b">
        <v>0</v>
      </c>
    </row>
    <row r="58" spans="2:9" ht="18" customHeight="1" thickBot="1" x14ac:dyDescent="0.25">
      <c r="B58" s="101"/>
      <c r="C58" s="95"/>
      <c r="D58" s="95"/>
      <c r="E58" s="95"/>
      <c r="F58" s="95"/>
      <c r="G58" s="96"/>
    </row>
  </sheetData>
  <sheetProtection algorithmName="SHA-512" hashValue="7IzBYWz2YDiyWnxsFdg9p9eB8WwryU43k+tScNAfRXcEM5bsw9ct1JgFE7Jv2HplFbZ0+huSkrJQB9XW5Lun1w==" saltValue="NRYEMaCzIjLRkRcq9wrq6Q==" spinCount="100000" sheet="1" objects="1" scenarios="1"/>
  <dataConsolidate/>
  <mergeCells count="14">
    <mergeCell ref="B42:G42"/>
    <mergeCell ref="M13:M15"/>
    <mergeCell ref="M16:M20"/>
    <mergeCell ref="M21:M22"/>
    <mergeCell ref="C9:F9"/>
    <mergeCell ref="C15:F15"/>
    <mergeCell ref="B1:G4"/>
    <mergeCell ref="C10:G10"/>
    <mergeCell ref="B24:G25"/>
    <mergeCell ref="AG13:AG15"/>
    <mergeCell ref="AG16:AG20"/>
    <mergeCell ref="AG21:AG22"/>
    <mergeCell ref="B6:G6"/>
    <mergeCell ref="C8:F8"/>
  </mergeCells>
  <phoneticPr fontId="2"/>
  <conditionalFormatting sqref="G11 C15:F15 G9 D9:F10 C8:C13 C16:C17">
    <cfRule type="cellIs" dxfId="23" priority="32" stopIfTrue="1" operator="equal">
      <formula>0</formula>
    </cfRule>
  </conditionalFormatting>
  <conditionalFormatting sqref="C20:C21">
    <cfRule type="cellIs" dxfId="22" priority="27" stopIfTrue="1" operator="equal">
      <formula>0</formula>
    </cfRule>
  </conditionalFormatting>
  <conditionalFormatting sqref="C22">
    <cfRule type="cellIs" dxfId="21" priority="26" stopIfTrue="1" operator="equal">
      <formula>0</formula>
    </cfRule>
  </conditionalFormatting>
  <conditionalFormatting sqref="C14">
    <cfRule type="cellIs" dxfId="20" priority="25" stopIfTrue="1" operator="equal">
      <formula>0</formula>
    </cfRule>
  </conditionalFormatting>
  <conditionalFormatting sqref="G15">
    <cfRule type="cellIs" dxfId="19" priority="24" stopIfTrue="1" operator="equal">
      <formula>0</formula>
    </cfRule>
  </conditionalFormatting>
  <conditionalFormatting sqref="F30">
    <cfRule type="cellIs" dxfId="18" priority="18" stopIfTrue="1" operator="equal">
      <formula>0</formula>
    </cfRule>
  </conditionalFormatting>
  <conditionalFormatting sqref="C18">
    <cfRule type="cellIs" dxfId="17" priority="22" stopIfTrue="1" operator="equal">
      <formula>0</formula>
    </cfRule>
  </conditionalFormatting>
  <conditionalFormatting sqref="C29">
    <cfRule type="cellIs" dxfId="16" priority="21" stopIfTrue="1" operator="equal">
      <formula>0</formula>
    </cfRule>
  </conditionalFormatting>
  <conditionalFormatting sqref="C30">
    <cfRule type="cellIs" dxfId="15" priority="20" stopIfTrue="1" operator="equal">
      <formula>0</formula>
    </cfRule>
  </conditionalFormatting>
  <conditionalFormatting sqref="F29">
    <cfRule type="cellIs" dxfId="14" priority="19" stopIfTrue="1" operator="equal">
      <formula>0</formula>
    </cfRule>
  </conditionalFormatting>
  <conditionalFormatting sqref="C33">
    <cfRule type="cellIs" dxfId="13" priority="17" stopIfTrue="1" operator="equal">
      <formula>0</formula>
    </cfRule>
  </conditionalFormatting>
  <conditionalFormatting sqref="F33">
    <cfRule type="cellIs" dxfId="12" priority="16" stopIfTrue="1" operator="equal">
      <formula>0</formula>
    </cfRule>
  </conditionalFormatting>
  <conditionalFormatting sqref="C34">
    <cfRule type="cellIs" dxfId="11" priority="15" stopIfTrue="1" operator="equal">
      <formula>0</formula>
    </cfRule>
  </conditionalFormatting>
  <conditionalFormatting sqref="C36">
    <cfRule type="cellIs" dxfId="10" priority="14" stopIfTrue="1" operator="equal">
      <formula>0</formula>
    </cfRule>
  </conditionalFormatting>
  <conditionalFormatting sqref="F36">
    <cfRule type="cellIs" dxfId="9" priority="13" stopIfTrue="1" operator="equal">
      <formula>0</formula>
    </cfRule>
  </conditionalFormatting>
  <conditionalFormatting sqref="C37">
    <cfRule type="cellIs" dxfId="8" priority="12" stopIfTrue="1" operator="equal">
      <formula>0</formula>
    </cfRule>
  </conditionalFormatting>
  <conditionalFormatting sqref="C39">
    <cfRule type="cellIs" dxfId="7" priority="8" stopIfTrue="1" operator="equal">
      <formula>0</formula>
    </cfRule>
  </conditionalFormatting>
  <conditionalFormatting sqref="F39">
    <cfRule type="cellIs" dxfId="6" priority="7" stopIfTrue="1" operator="equal">
      <formula>0</formula>
    </cfRule>
  </conditionalFormatting>
  <conditionalFormatting sqref="C40">
    <cfRule type="cellIs" dxfId="5" priority="6" stopIfTrue="1" operator="equal">
      <formula>0</formula>
    </cfRule>
  </conditionalFormatting>
  <conditionalFormatting sqref="C28">
    <cfRule type="cellIs" dxfId="4" priority="5" stopIfTrue="1" operator="equal">
      <formula>0</formula>
    </cfRule>
  </conditionalFormatting>
  <conditionalFormatting sqref="C27">
    <cfRule type="cellIs" dxfId="3" priority="3" stopIfTrue="1" operator="equal">
      <formula>0</formula>
    </cfRule>
  </conditionalFormatting>
  <conditionalFormatting sqref="F27">
    <cfRule type="cellIs" dxfId="2" priority="2" stopIfTrue="1" operator="equal">
      <formula>0</formula>
    </cfRule>
  </conditionalFormatting>
  <conditionalFormatting sqref="F14">
    <cfRule type="cellIs" dxfId="1" priority="1" stopIfTrue="1" operator="equal">
      <formula>0</formula>
    </cfRule>
  </conditionalFormatting>
  <dataValidations count="4">
    <dataValidation type="list" allowBlank="1" showInputMessage="1" showErrorMessage="1" sqref="G11">
      <formula1>"予定,竣工"</formula1>
    </dataValidation>
    <dataValidation type="list" allowBlank="1" showInputMessage="1" showErrorMessage="1" sqref="G15">
      <formula1>"非住宅１,非住宅２,住宅"</formula1>
    </dataValidation>
    <dataValidation type="list" allowBlank="1" showInputMessage="1" showErrorMessage="1" sqref="G9">
      <formula1>"4地域,5地域,6地域,7地域"</formula1>
    </dataValidation>
    <dataValidation type="list" allowBlank="1" showInputMessage="1" showErrorMessage="1" sqref="C10:G10">
      <formula1>$AI$25:$AI$41</formula1>
    </dataValidation>
  </dataValidations>
  <pageMargins left="0.19685039370078741" right="0.19685039370078741" top="0.59055118110236227" bottom="0.39370078740157483" header="0.31496062992125984" footer="0.31496062992125984"/>
  <pageSetup paperSize="9" scale="76" orientation="portrait" r:id="rId1"/>
  <colBreaks count="1" manualBreakCount="1">
    <brk id="8" max="1048575" man="1"/>
  </colBreaks>
  <ignoredErrors>
    <ignoredError sqref="K3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522" r:id="rId4" name="Check Box 18">
              <controlPr defaultSize="0" autoFill="0" autoLine="0" autoPict="0">
                <anchor moveWithCells="1">
                  <from>
                    <xdr:col>1</xdr:col>
                    <xdr:colOff>247650</xdr:colOff>
                    <xdr:row>41</xdr:row>
                    <xdr:rowOff>152400</xdr:rowOff>
                  </from>
                  <to>
                    <xdr:col>1</xdr:col>
                    <xdr:colOff>571500</xdr:colOff>
                    <xdr:row>43</xdr:row>
                    <xdr:rowOff>63500</xdr:rowOff>
                  </to>
                </anchor>
              </controlPr>
            </control>
          </mc:Choice>
        </mc:AlternateContent>
        <mc:AlternateContent xmlns:mc="http://schemas.openxmlformats.org/markup-compatibility/2006">
          <mc:Choice Requires="x14">
            <control shapeId="21523" r:id="rId5" name="Check Box 19">
              <controlPr defaultSize="0" autoFill="0" autoLine="0" autoPict="0">
                <anchor moveWithCells="1">
                  <from>
                    <xdr:col>1</xdr:col>
                    <xdr:colOff>247650</xdr:colOff>
                    <xdr:row>43</xdr:row>
                    <xdr:rowOff>209550</xdr:rowOff>
                  </from>
                  <to>
                    <xdr:col>1</xdr:col>
                    <xdr:colOff>533400</xdr:colOff>
                    <xdr:row>45</xdr:row>
                    <xdr:rowOff>25400</xdr:rowOff>
                  </to>
                </anchor>
              </controlPr>
            </control>
          </mc:Choice>
        </mc:AlternateContent>
        <mc:AlternateContent xmlns:mc="http://schemas.openxmlformats.org/markup-compatibility/2006">
          <mc:Choice Requires="x14">
            <control shapeId="21524" r:id="rId6" name="Check Box 20">
              <controlPr defaultSize="0" autoFill="0" autoLine="0" autoPict="0">
                <anchor moveWithCells="1">
                  <from>
                    <xdr:col>1</xdr:col>
                    <xdr:colOff>247650</xdr:colOff>
                    <xdr:row>46</xdr:row>
                    <xdr:rowOff>19050</xdr:rowOff>
                  </from>
                  <to>
                    <xdr:col>1</xdr:col>
                    <xdr:colOff>920750</xdr:colOff>
                    <xdr:row>46</xdr:row>
                    <xdr:rowOff>203200</xdr:rowOff>
                  </to>
                </anchor>
              </controlPr>
            </control>
          </mc:Choice>
        </mc:AlternateContent>
        <mc:AlternateContent xmlns:mc="http://schemas.openxmlformats.org/markup-compatibility/2006">
          <mc:Choice Requires="x14">
            <control shapeId="21525" r:id="rId7" name="Check Box 21">
              <controlPr defaultSize="0" autoFill="0" autoLine="0" autoPict="0">
                <anchor moveWithCells="1">
                  <from>
                    <xdr:col>1</xdr:col>
                    <xdr:colOff>247650</xdr:colOff>
                    <xdr:row>48</xdr:row>
                    <xdr:rowOff>25400</xdr:rowOff>
                  </from>
                  <to>
                    <xdr:col>1</xdr:col>
                    <xdr:colOff>914400</xdr:colOff>
                    <xdr:row>48</xdr:row>
                    <xdr:rowOff>222250</xdr:rowOff>
                  </to>
                </anchor>
              </controlPr>
            </control>
          </mc:Choice>
        </mc:AlternateContent>
        <mc:AlternateContent xmlns:mc="http://schemas.openxmlformats.org/markup-compatibility/2006">
          <mc:Choice Requires="x14">
            <control shapeId="21526" r:id="rId8" name="Check Box 22">
              <controlPr defaultSize="0" autoFill="0" autoLine="0" autoPict="0">
                <anchor moveWithCells="1">
                  <from>
                    <xdr:col>1</xdr:col>
                    <xdr:colOff>247650</xdr:colOff>
                    <xdr:row>50</xdr:row>
                    <xdr:rowOff>12700</xdr:rowOff>
                  </from>
                  <to>
                    <xdr:col>1</xdr:col>
                    <xdr:colOff>920750</xdr:colOff>
                    <xdr:row>50</xdr:row>
                    <xdr:rowOff>196850</xdr:rowOff>
                  </to>
                </anchor>
              </controlPr>
            </control>
          </mc:Choice>
        </mc:AlternateContent>
        <mc:AlternateContent xmlns:mc="http://schemas.openxmlformats.org/markup-compatibility/2006">
          <mc:Choice Requires="x14">
            <control shapeId="21527" r:id="rId9" name="Check Box 23">
              <controlPr defaultSize="0" autoFill="0" autoLine="0" autoPict="0">
                <anchor moveWithCells="1">
                  <from>
                    <xdr:col>1</xdr:col>
                    <xdr:colOff>247650</xdr:colOff>
                    <xdr:row>52</xdr:row>
                    <xdr:rowOff>25400</xdr:rowOff>
                  </from>
                  <to>
                    <xdr:col>1</xdr:col>
                    <xdr:colOff>914400</xdr:colOff>
                    <xdr:row>52</xdr:row>
                    <xdr:rowOff>209550</xdr:rowOff>
                  </to>
                </anchor>
              </controlPr>
            </control>
          </mc:Choice>
        </mc:AlternateContent>
        <mc:AlternateContent xmlns:mc="http://schemas.openxmlformats.org/markup-compatibility/2006">
          <mc:Choice Requires="x14">
            <control shapeId="21528" r:id="rId10" name="Check Box 24">
              <controlPr defaultSize="0" autoFill="0" autoLine="0" autoPict="0">
                <anchor moveWithCells="1">
                  <from>
                    <xdr:col>1</xdr:col>
                    <xdr:colOff>247650</xdr:colOff>
                    <xdr:row>54</xdr:row>
                    <xdr:rowOff>25400</xdr:rowOff>
                  </from>
                  <to>
                    <xdr:col>1</xdr:col>
                    <xdr:colOff>914400</xdr:colOff>
                    <xdr:row>54</xdr:row>
                    <xdr:rowOff>209550</xdr:rowOff>
                  </to>
                </anchor>
              </controlPr>
            </control>
          </mc:Choice>
        </mc:AlternateContent>
        <mc:AlternateContent xmlns:mc="http://schemas.openxmlformats.org/markup-compatibility/2006">
          <mc:Choice Requires="x14">
            <control shapeId="21529" r:id="rId11" name="Check Box 25">
              <controlPr defaultSize="0" autoFill="0" autoLine="0" autoPict="0">
                <anchor moveWithCells="1">
                  <from>
                    <xdr:col>1</xdr:col>
                    <xdr:colOff>247650</xdr:colOff>
                    <xdr:row>56</xdr:row>
                    <xdr:rowOff>12700</xdr:rowOff>
                  </from>
                  <to>
                    <xdr:col>1</xdr:col>
                    <xdr:colOff>927100</xdr:colOff>
                    <xdr:row>56</xdr:row>
                    <xdr:rowOff>215900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4"/>
  <sheetViews>
    <sheetView view="pageBreakPreview" zoomScaleNormal="100" zoomScaleSheetLayoutView="100" workbookViewId="0">
      <selection activeCell="D2" sqref="D2"/>
    </sheetView>
  </sheetViews>
  <sheetFormatPr defaultRowHeight="13" x14ac:dyDescent="0.2"/>
  <cols>
    <col min="1" max="1" width="72.6328125" customWidth="1"/>
    <col min="257" max="257" width="70.6328125" customWidth="1"/>
    <col min="513" max="513" width="70.6328125" customWidth="1"/>
    <col min="769" max="769" width="70.6328125" customWidth="1"/>
    <col min="1025" max="1025" width="70.6328125" customWidth="1"/>
    <col min="1281" max="1281" width="70.6328125" customWidth="1"/>
    <col min="1537" max="1537" width="70.6328125" customWidth="1"/>
    <col min="1793" max="1793" width="70.6328125" customWidth="1"/>
    <col min="2049" max="2049" width="70.6328125" customWidth="1"/>
    <col min="2305" max="2305" width="70.6328125" customWidth="1"/>
    <col min="2561" max="2561" width="70.6328125" customWidth="1"/>
    <col min="2817" max="2817" width="70.6328125" customWidth="1"/>
    <col min="3073" max="3073" width="70.6328125" customWidth="1"/>
    <col min="3329" max="3329" width="70.6328125" customWidth="1"/>
    <col min="3585" max="3585" width="70.6328125" customWidth="1"/>
    <col min="3841" max="3841" width="70.6328125" customWidth="1"/>
    <col min="4097" max="4097" width="70.6328125" customWidth="1"/>
    <col min="4353" max="4353" width="70.6328125" customWidth="1"/>
    <col min="4609" max="4609" width="70.6328125" customWidth="1"/>
    <col min="4865" max="4865" width="70.6328125" customWidth="1"/>
    <col min="5121" max="5121" width="70.6328125" customWidth="1"/>
    <col min="5377" max="5377" width="70.6328125" customWidth="1"/>
    <col min="5633" max="5633" width="70.6328125" customWidth="1"/>
    <col min="5889" max="5889" width="70.6328125" customWidth="1"/>
    <col min="6145" max="6145" width="70.6328125" customWidth="1"/>
    <col min="6401" max="6401" width="70.6328125" customWidth="1"/>
    <col min="6657" max="6657" width="70.6328125" customWidth="1"/>
    <col min="6913" max="6913" width="70.6328125" customWidth="1"/>
    <col min="7169" max="7169" width="70.6328125" customWidth="1"/>
    <col min="7425" max="7425" width="70.6328125" customWidth="1"/>
    <col min="7681" max="7681" width="70.6328125" customWidth="1"/>
    <col min="7937" max="7937" width="70.6328125" customWidth="1"/>
    <col min="8193" max="8193" width="70.6328125" customWidth="1"/>
    <col min="8449" max="8449" width="70.6328125" customWidth="1"/>
    <col min="8705" max="8705" width="70.6328125" customWidth="1"/>
    <col min="8961" max="8961" width="70.6328125" customWidth="1"/>
    <col min="9217" max="9217" width="70.6328125" customWidth="1"/>
    <col min="9473" max="9473" width="70.6328125" customWidth="1"/>
    <col min="9729" max="9729" width="70.6328125" customWidth="1"/>
    <col min="9985" max="9985" width="70.6328125" customWidth="1"/>
    <col min="10241" max="10241" width="70.6328125" customWidth="1"/>
    <col min="10497" max="10497" width="70.6328125" customWidth="1"/>
    <col min="10753" max="10753" width="70.6328125" customWidth="1"/>
    <col min="11009" max="11009" width="70.6328125" customWidth="1"/>
    <col min="11265" max="11265" width="70.6328125" customWidth="1"/>
    <col min="11521" max="11521" width="70.6328125" customWidth="1"/>
    <col min="11777" max="11777" width="70.6328125" customWidth="1"/>
    <col min="12033" max="12033" width="70.6328125" customWidth="1"/>
    <col min="12289" max="12289" width="70.6328125" customWidth="1"/>
    <col min="12545" max="12545" width="70.6328125" customWidth="1"/>
    <col min="12801" max="12801" width="70.6328125" customWidth="1"/>
    <col min="13057" max="13057" width="70.6328125" customWidth="1"/>
    <col min="13313" max="13313" width="70.6328125" customWidth="1"/>
    <col min="13569" max="13569" width="70.6328125" customWidth="1"/>
    <col min="13825" max="13825" width="70.6328125" customWidth="1"/>
    <col min="14081" max="14081" width="70.6328125" customWidth="1"/>
    <col min="14337" max="14337" width="70.6328125" customWidth="1"/>
    <col min="14593" max="14593" width="70.6328125" customWidth="1"/>
    <col min="14849" max="14849" width="70.6328125" customWidth="1"/>
    <col min="15105" max="15105" width="70.6328125" customWidth="1"/>
    <col min="15361" max="15361" width="70.6328125" customWidth="1"/>
    <col min="15617" max="15617" width="70.6328125" customWidth="1"/>
    <col min="15873" max="15873" width="70.6328125" customWidth="1"/>
    <col min="16129" max="16129" width="70.6328125" customWidth="1"/>
  </cols>
  <sheetData>
    <row r="1" spans="1:1" ht="24" customHeight="1" x14ac:dyDescent="0.2">
      <c r="A1" s="227" t="s">
        <v>190</v>
      </c>
    </row>
    <row r="2" spans="1:1" ht="270" customHeight="1" x14ac:dyDescent="0.2">
      <c r="A2" s="248"/>
    </row>
    <row r="3" spans="1:1" x14ac:dyDescent="0.2">
      <c r="A3" s="274" t="s">
        <v>115</v>
      </c>
    </row>
    <row r="4" spans="1:1" ht="81" customHeight="1" x14ac:dyDescent="0.2">
      <c r="A4" s="275"/>
    </row>
  </sheetData>
  <mergeCells count="1">
    <mergeCell ref="A3:A4"/>
  </mergeCells>
  <phoneticPr fontId="2"/>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B1:Y175"/>
  <sheetViews>
    <sheetView showGridLines="0" view="pageBreakPreview" zoomScale="75" zoomScaleNormal="70" zoomScaleSheetLayoutView="75" workbookViewId="0">
      <selection activeCell="Q62" sqref="Q62"/>
    </sheetView>
  </sheetViews>
  <sheetFormatPr defaultColWidth="9" defaultRowHeight="14" zeroHeight="1" x14ac:dyDescent="0.2"/>
  <cols>
    <col min="1" max="1" width="10.6328125" style="25" customWidth="1"/>
    <col min="2" max="2" width="3.453125" style="1" customWidth="1"/>
    <col min="3" max="3" width="5.6328125" style="5" customWidth="1"/>
    <col min="4" max="4" width="5.08984375" style="5" customWidth="1"/>
    <col min="5" max="5" width="15.6328125" style="5" customWidth="1"/>
    <col min="6" max="6" width="5.36328125" style="6" customWidth="1"/>
    <col min="7" max="7" width="9.7265625" style="26" customWidth="1"/>
    <col min="8" max="8" width="7.7265625" style="27" customWidth="1"/>
    <col min="9" max="9" width="6.453125" style="27" customWidth="1"/>
    <col min="10" max="10" width="5.08984375" style="27" customWidth="1"/>
    <col min="11" max="11" width="4.26953125" style="28" customWidth="1"/>
    <col min="12" max="12" width="6.6328125" style="28" customWidth="1"/>
    <col min="13" max="13" width="11.90625" style="27" customWidth="1"/>
    <col min="14" max="14" width="6.453125" style="27" customWidth="1"/>
    <col min="15" max="15" width="16.453125" style="29" customWidth="1"/>
    <col min="16" max="16" width="5.6328125" style="29" customWidth="1"/>
    <col min="17" max="17" width="20.6328125" style="29" customWidth="1"/>
    <col min="18" max="18" width="3.7265625" style="1" customWidth="1"/>
    <col min="19" max="19" width="3.90625" style="1" bestFit="1" customWidth="1"/>
    <col min="20" max="23" width="9" style="25" customWidth="1"/>
    <col min="24" max="24" width="9" style="25" hidden="1" customWidth="1"/>
    <col min="25" max="26" width="9" style="25" customWidth="1"/>
    <col min="27" max="16384" width="9" style="25"/>
  </cols>
  <sheetData>
    <row r="1" spans="2:25" s="2" customFormat="1" ht="6" customHeight="1" x14ac:dyDescent="0.2">
      <c r="B1" s="230"/>
      <c r="C1" s="280" t="s">
        <v>160</v>
      </c>
      <c r="D1" s="281"/>
      <c r="E1" s="281"/>
      <c r="F1" s="281"/>
      <c r="G1" s="281"/>
      <c r="H1" s="281"/>
      <c r="I1" s="281"/>
      <c r="J1" s="281"/>
      <c r="K1" s="281"/>
      <c r="L1" s="281"/>
      <c r="M1" s="281"/>
      <c r="N1" s="281"/>
      <c r="O1" s="281"/>
      <c r="P1" s="281"/>
      <c r="Q1" s="281"/>
      <c r="R1" s="231"/>
      <c r="S1" s="1"/>
    </row>
    <row r="2" spans="2:25" s="3" customFormat="1" ht="18.75" customHeight="1" x14ac:dyDescent="0.2">
      <c r="B2" s="231"/>
      <c r="C2" s="281"/>
      <c r="D2" s="281"/>
      <c r="E2" s="281"/>
      <c r="F2" s="281"/>
      <c r="G2" s="281"/>
      <c r="H2" s="281"/>
      <c r="I2" s="281"/>
      <c r="J2" s="281"/>
      <c r="K2" s="281"/>
      <c r="L2" s="281"/>
      <c r="M2" s="281"/>
      <c r="N2" s="281"/>
      <c r="O2" s="281"/>
      <c r="P2" s="281"/>
      <c r="Q2" s="281"/>
      <c r="R2" s="231"/>
      <c r="S2" s="1"/>
    </row>
    <row r="3" spans="2:25" s="3" customFormat="1" ht="18.75" customHeight="1" x14ac:dyDescent="0.2">
      <c r="B3" s="231"/>
      <c r="C3" s="281"/>
      <c r="D3" s="281"/>
      <c r="E3" s="281"/>
      <c r="F3" s="281"/>
      <c r="G3" s="281"/>
      <c r="H3" s="281"/>
      <c r="I3" s="281"/>
      <c r="J3" s="281"/>
      <c r="K3" s="281"/>
      <c r="L3" s="281"/>
      <c r="M3" s="281"/>
      <c r="N3" s="281"/>
      <c r="O3" s="281"/>
      <c r="P3" s="281"/>
      <c r="Q3" s="281"/>
      <c r="R3" s="231"/>
      <c r="S3" s="1"/>
    </row>
    <row r="4" spans="2:25" s="3" customFormat="1" ht="18.75" customHeight="1" x14ac:dyDescent="0.2">
      <c r="B4" s="231"/>
      <c r="C4" s="281"/>
      <c r="D4" s="281"/>
      <c r="E4" s="281"/>
      <c r="F4" s="281"/>
      <c r="G4" s="281"/>
      <c r="H4" s="281"/>
      <c r="I4" s="281"/>
      <c r="J4" s="281"/>
      <c r="K4" s="281"/>
      <c r="L4" s="281"/>
      <c r="M4" s="281"/>
      <c r="N4" s="281"/>
      <c r="O4" s="281"/>
      <c r="P4" s="281"/>
      <c r="Q4" s="281"/>
      <c r="R4" s="231"/>
      <c r="S4" s="1"/>
    </row>
    <row r="5" spans="2:25" s="3" customFormat="1" ht="8.25" customHeight="1" x14ac:dyDescent="0.2">
      <c r="B5" s="1"/>
      <c r="C5" s="1"/>
      <c r="D5" s="1"/>
      <c r="E5" s="1"/>
      <c r="F5" s="1"/>
      <c r="G5" s="1"/>
      <c r="H5" s="1"/>
      <c r="I5" s="1"/>
      <c r="J5" s="1"/>
      <c r="K5" s="1"/>
      <c r="L5" s="1"/>
      <c r="M5" s="1"/>
      <c r="N5" s="1"/>
      <c r="O5" s="1"/>
      <c r="P5" s="1"/>
      <c r="Q5" s="1"/>
      <c r="R5" s="1"/>
      <c r="S5" s="1"/>
    </row>
    <row r="6" spans="2:25" s="3" customFormat="1" ht="6" customHeight="1" thickBot="1" x14ac:dyDescent="0.25">
      <c r="B6" s="1"/>
      <c r="C6" s="4"/>
      <c r="D6" s="4"/>
      <c r="E6" s="5"/>
      <c r="F6" s="6"/>
      <c r="G6" s="7"/>
      <c r="H6" s="8"/>
      <c r="I6" s="8"/>
      <c r="J6" s="8"/>
      <c r="K6" s="9"/>
      <c r="L6" s="10"/>
      <c r="M6" s="10"/>
      <c r="N6" s="11"/>
      <c r="O6" s="7"/>
      <c r="P6" s="7"/>
      <c r="Q6" s="7"/>
      <c r="R6" s="1"/>
      <c r="S6" s="1"/>
    </row>
    <row r="7" spans="2:25" s="3" customFormat="1" ht="32.25" customHeight="1" thickBot="1" x14ac:dyDescent="0.25">
      <c r="B7" s="1"/>
      <c r="C7" s="226" t="s">
        <v>191</v>
      </c>
      <c r="D7" s="219"/>
      <c r="E7" s="220"/>
      <c r="F7" s="221"/>
      <c r="G7" s="220"/>
      <c r="H7" s="220"/>
      <c r="I7" s="222"/>
      <c r="J7" s="222"/>
      <c r="K7" s="223"/>
      <c r="L7" s="223"/>
      <c r="M7" s="223"/>
      <c r="N7" s="224"/>
      <c r="O7" s="220"/>
      <c r="P7" s="220"/>
      <c r="Q7" s="225"/>
      <c r="R7" s="1"/>
      <c r="S7" s="1"/>
    </row>
    <row r="8" spans="2:25" s="3" customFormat="1" ht="20.149999999999999" customHeight="1" x14ac:dyDescent="0.2">
      <c r="B8" s="1"/>
      <c r="C8" s="131" t="s">
        <v>0</v>
      </c>
      <c r="D8" s="132"/>
      <c r="E8" s="133"/>
      <c r="F8" s="134" t="str">
        <f>入力フォーム!C8</f>
        <v>熊本県庁（行政棟）本館庁舎</v>
      </c>
      <c r="G8" s="133"/>
      <c r="H8" s="133"/>
      <c r="I8" s="127"/>
      <c r="J8" s="128"/>
      <c r="K8" s="128"/>
      <c r="L8" s="129"/>
      <c r="M8" s="135" t="s">
        <v>1</v>
      </c>
      <c r="N8" s="136"/>
      <c r="O8" s="137" t="str">
        <f>入力フォーム!C16</f>
        <v>地上13階、地下1階</v>
      </c>
      <c r="P8" s="138"/>
      <c r="Q8" s="31"/>
      <c r="R8" s="1"/>
      <c r="S8" s="1"/>
    </row>
    <row r="9" spans="2:25" s="3" customFormat="1" ht="20.149999999999999" customHeight="1" x14ac:dyDescent="0.2">
      <c r="B9" s="1"/>
      <c r="C9" s="139" t="s">
        <v>2</v>
      </c>
      <c r="D9" s="140"/>
      <c r="E9" s="141"/>
      <c r="F9" s="142" t="str">
        <f>入力フォーム!C9</f>
        <v>熊本県熊本市中央区水前寺6-18-1</v>
      </c>
      <c r="G9" s="141"/>
      <c r="H9" s="143"/>
      <c r="M9" s="144" t="s">
        <v>3</v>
      </c>
      <c r="N9" s="145"/>
      <c r="O9" s="146" t="str">
        <f>入力フォーム!C17</f>
        <v>S造一部RC造</v>
      </c>
      <c r="P9" s="147"/>
      <c r="Q9" s="13"/>
      <c r="R9" s="1"/>
      <c r="S9" s="1"/>
    </row>
    <row r="10" spans="2:25" s="3" customFormat="1" ht="20.149999999999999" customHeight="1" x14ac:dyDescent="0.2">
      <c r="B10" s="1"/>
      <c r="C10" s="139" t="s">
        <v>4</v>
      </c>
      <c r="D10" s="140"/>
      <c r="E10" s="147"/>
      <c r="F10" s="142" t="str">
        <f>入力フォーム!C10</f>
        <v>２種中高層</v>
      </c>
      <c r="G10" s="147"/>
      <c r="H10" s="147"/>
      <c r="M10" s="148" t="s">
        <v>6</v>
      </c>
      <c r="N10" s="149"/>
      <c r="O10" s="150" t="str">
        <f>入力フォーム!C15</f>
        <v>事務所</v>
      </c>
      <c r="P10" s="151"/>
      <c r="Q10" s="130"/>
      <c r="R10" s="1"/>
      <c r="S10" s="1"/>
    </row>
    <row r="11" spans="2:25" s="3" customFormat="1" ht="20.149999999999999" customHeight="1" x14ac:dyDescent="0.2">
      <c r="B11" s="1"/>
      <c r="C11" s="152" t="s">
        <v>5</v>
      </c>
      <c r="D11" s="153"/>
      <c r="E11" s="133"/>
      <c r="F11" s="154" t="str">
        <f>入力フォーム!G9</f>
        <v>6地域</v>
      </c>
      <c r="G11" s="133"/>
      <c r="H11" s="155"/>
      <c r="I11" s="127"/>
      <c r="M11" s="144"/>
      <c r="N11" s="156"/>
      <c r="O11" s="157" t="str">
        <f>入力フォーム!G15</f>
        <v>非住宅１</v>
      </c>
      <c r="P11" s="158"/>
      <c r="Q11" s="15"/>
      <c r="R11" s="1"/>
      <c r="S11" s="1"/>
    </row>
    <row r="12" spans="2:25" s="3" customFormat="1" ht="20.149999999999999" customHeight="1" x14ac:dyDescent="0.2">
      <c r="B12" s="1"/>
      <c r="C12" s="159" t="s">
        <v>7</v>
      </c>
      <c r="D12" s="160"/>
      <c r="E12" s="161"/>
      <c r="F12" s="282">
        <f>入力フォーム!C11</f>
        <v>43070</v>
      </c>
      <c r="G12" s="283"/>
      <c r="H12" s="162" t="str">
        <f>入力フォーム!G11</f>
        <v>予定</v>
      </c>
      <c r="I12" s="126"/>
      <c r="J12" s="126"/>
      <c r="K12" s="126"/>
      <c r="L12" s="16"/>
      <c r="M12" s="135" t="s">
        <v>8</v>
      </c>
      <c r="O12" s="163">
        <f>入力フォーム!C20</f>
        <v>42835</v>
      </c>
      <c r="P12" s="164"/>
      <c r="Q12" s="13"/>
      <c r="R12" s="1"/>
      <c r="S12" s="1"/>
    </row>
    <row r="13" spans="2:25" s="3" customFormat="1" ht="20.149999999999999" customHeight="1" x14ac:dyDescent="0.2">
      <c r="B13" s="1"/>
      <c r="C13" s="135" t="s">
        <v>9</v>
      </c>
      <c r="D13" s="165"/>
      <c r="E13" s="166"/>
      <c r="F13" s="20"/>
      <c r="G13" s="167">
        <f>入力フォーム!C12</f>
        <v>10000</v>
      </c>
      <c r="H13" s="168" t="s">
        <v>10</v>
      </c>
      <c r="M13" s="135" t="s">
        <v>11</v>
      </c>
      <c r="O13" s="169" t="str">
        <f>入力フォーム!C21</f>
        <v>鈴木</v>
      </c>
      <c r="P13" s="164"/>
      <c r="Q13" s="13"/>
      <c r="R13" s="1"/>
      <c r="S13" s="1"/>
    </row>
    <row r="14" spans="2:25" s="3" customFormat="1" ht="20.149999999999999" customHeight="1" x14ac:dyDescent="0.2">
      <c r="B14" s="1"/>
      <c r="C14" s="135" t="s">
        <v>12</v>
      </c>
      <c r="D14" s="165"/>
      <c r="E14" s="166"/>
      <c r="F14" s="20"/>
      <c r="G14" s="167">
        <f>入力フォーム!C13</f>
        <v>1000</v>
      </c>
      <c r="H14" s="168" t="s">
        <v>10</v>
      </c>
      <c r="M14" s="135" t="s">
        <v>13</v>
      </c>
      <c r="O14" s="163">
        <f>入力フォーム!C22</f>
        <v>42836</v>
      </c>
      <c r="P14" s="164"/>
      <c r="Q14" s="13"/>
      <c r="R14" s="1"/>
      <c r="S14" s="1"/>
    </row>
    <row r="15" spans="2:25" s="3" customFormat="1" ht="20.149999999999999" customHeight="1" x14ac:dyDescent="0.2">
      <c r="B15" s="1"/>
      <c r="C15" s="135" t="s">
        <v>14</v>
      </c>
      <c r="D15" s="165"/>
      <c r="E15" s="166"/>
      <c r="F15" s="20"/>
      <c r="G15" s="167">
        <f>入力フォーム!C14</f>
        <v>1000</v>
      </c>
      <c r="H15" s="170" t="s">
        <v>10</v>
      </c>
      <c r="M15" s="135" t="s">
        <v>15</v>
      </c>
      <c r="O15" s="169" t="str">
        <f>入力フォーム!C23</f>
        <v>佐藤</v>
      </c>
      <c r="P15" s="164"/>
      <c r="Q15" s="13"/>
      <c r="R15" s="1"/>
      <c r="S15" s="1"/>
    </row>
    <row r="16" spans="2:25" s="3" customFormat="1" ht="40" customHeight="1" x14ac:dyDescent="0.2">
      <c r="B16" s="1"/>
      <c r="C16" s="276" t="s">
        <v>188</v>
      </c>
      <c r="D16" s="277"/>
      <c r="E16" s="277"/>
      <c r="F16" s="277"/>
      <c r="G16" s="277"/>
      <c r="H16" s="277"/>
      <c r="I16" s="277"/>
      <c r="J16" s="278"/>
      <c r="K16" s="279" t="s">
        <v>189</v>
      </c>
      <c r="L16" s="277"/>
      <c r="M16" s="277"/>
      <c r="N16" s="277"/>
      <c r="O16" s="278"/>
      <c r="P16" s="307" t="s">
        <v>123</v>
      </c>
      <c r="Q16" s="308"/>
      <c r="R16" s="1"/>
      <c r="S16" s="1"/>
      <c r="U16" s="186"/>
      <c r="V16" s="186"/>
      <c r="W16" s="186"/>
      <c r="X16" s="186"/>
      <c r="Y16" s="186"/>
    </row>
    <row r="17" spans="2:25" s="3" customFormat="1" ht="41" customHeight="1" x14ac:dyDescent="0.2">
      <c r="B17" s="1"/>
      <c r="C17" s="121"/>
      <c r="D17" s="122"/>
      <c r="E17" s="19"/>
      <c r="G17" s="21"/>
      <c r="H17" s="22"/>
      <c r="J17" s="171"/>
      <c r="K17" s="17"/>
      <c r="L17" s="124"/>
      <c r="M17" s="18"/>
      <c r="N17" s="14"/>
      <c r="O17" s="14"/>
      <c r="P17" s="327" t="str">
        <f>IF(X17=0,"C",IF(X17&lt;=1,"C",IF(X17&lt;=2,"B-",IF(X17&lt;=3,"B+",IF(X17&lt;=4,"A","S")))))</f>
        <v>A</v>
      </c>
      <c r="Q17" s="328"/>
      <c r="R17" s="1"/>
      <c r="S17" s="1"/>
      <c r="U17" s="183" t="s">
        <v>121</v>
      </c>
      <c r="V17" s="185">
        <f>U26</f>
        <v>5</v>
      </c>
      <c r="W17" s="186"/>
      <c r="X17" s="187">
        <f>ROUND(AVERAGE(V17:V19),0)</f>
        <v>4</v>
      </c>
      <c r="Y17" s="186"/>
    </row>
    <row r="18" spans="2:25" s="3" customFormat="1" ht="41" customHeight="1" x14ac:dyDescent="0.2">
      <c r="B18" s="1"/>
      <c r="C18" s="121"/>
      <c r="D18" s="122"/>
      <c r="E18" s="125" t="s">
        <v>118</v>
      </c>
      <c r="G18" s="21"/>
      <c r="H18" s="22"/>
      <c r="J18" s="171"/>
      <c r="K18" s="17"/>
      <c r="L18" s="124"/>
      <c r="M18" s="18"/>
      <c r="N18" s="14"/>
      <c r="O18" s="14"/>
      <c r="P18" s="327"/>
      <c r="Q18" s="328"/>
      <c r="R18" s="1"/>
      <c r="S18" s="1"/>
      <c r="U18" s="183" t="s">
        <v>122</v>
      </c>
      <c r="V18" s="185">
        <f>U40</f>
        <v>5</v>
      </c>
      <c r="W18" s="186"/>
      <c r="X18" s="186"/>
      <c r="Y18" s="186"/>
    </row>
    <row r="19" spans="2:25" s="3" customFormat="1" ht="41" customHeight="1" x14ac:dyDescent="0.2">
      <c r="B19" s="1"/>
      <c r="C19" s="121"/>
      <c r="D19" s="122"/>
      <c r="E19" s="125" t="s">
        <v>119</v>
      </c>
      <c r="G19" s="21"/>
      <c r="H19" s="22"/>
      <c r="J19" s="171"/>
      <c r="K19" s="17"/>
      <c r="L19" s="124"/>
      <c r="M19" s="18"/>
      <c r="N19" s="14"/>
      <c r="O19" s="14"/>
      <c r="P19" s="327"/>
      <c r="Q19" s="328"/>
      <c r="R19" s="1"/>
      <c r="S19" s="1"/>
      <c r="U19" s="183" t="s">
        <v>117</v>
      </c>
      <c r="V19" s="185">
        <f>入力フォーム!K42</f>
        <v>2</v>
      </c>
      <c r="W19" s="186"/>
      <c r="X19" s="186"/>
      <c r="Y19" s="186"/>
    </row>
    <row r="20" spans="2:25" s="3" customFormat="1" ht="41" customHeight="1" x14ac:dyDescent="0.2">
      <c r="B20" s="1"/>
      <c r="C20" s="232"/>
      <c r="D20" s="233"/>
      <c r="E20" s="234"/>
      <c r="F20" s="233"/>
      <c r="J20" s="13"/>
      <c r="K20" s="235"/>
      <c r="L20" s="236"/>
      <c r="M20" s="125"/>
      <c r="P20" s="327"/>
      <c r="Q20" s="328"/>
      <c r="R20" s="1"/>
      <c r="S20" s="1"/>
      <c r="U20" s="186"/>
      <c r="V20" s="186"/>
      <c r="W20" s="186"/>
      <c r="X20" s="186"/>
      <c r="Y20" s="186"/>
    </row>
    <row r="21" spans="2:25" s="3" customFormat="1" ht="30" customHeight="1" x14ac:dyDescent="0.2">
      <c r="B21" s="1"/>
      <c r="C21" s="237" t="s">
        <v>192</v>
      </c>
      <c r="D21" s="238"/>
      <c r="E21" s="239"/>
      <c r="F21" s="239"/>
      <c r="G21" s="239"/>
      <c r="H21" s="239"/>
      <c r="I21" s="239"/>
      <c r="J21" s="239"/>
      <c r="K21" s="239"/>
      <c r="L21" s="239"/>
      <c r="M21" s="239"/>
      <c r="N21" s="239"/>
      <c r="O21" s="239"/>
      <c r="P21" s="239"/>
      <c r="Q21" s="240"/>
      <c r="R21" s="1"/>
      <c r="S21" s="1"/>
      <c r="U21" s="186"/>
      <c r="V21" s="186"/>
      <c r="W21" s="186"/>
      <c r="X21" s="186"/>
      <c r="Y21" s="186"/>
    </row>
    <row r="22" spans="2:25" s="3" customFormat="1" ht="15" customHeight="1" thickBot="1" x14ac:dyDescent="0.25">
      <c r="B22" s="1"/>
      <c r="C22" s="43"/>
      <c r="D22" s="71"/>
      <c r="E22" s="44"/>
      <c r="F22" s="44"/>
      <c r="G22" s="44"/>
      <c r="H22" s="44"/>
      <c r="I22" s="44"/>
      <c r="J22" s="44"/>
      <c r="K22" s="44"/>
      <c r="L22" s="44"/>
      <c r="M22" s="44"/>
      <c r="N22" s="44"/>
      <c r="O22" s="44"/>
      <c r="P22" s="44"/>
      <c r="Q22" s="45"/>
      <c r="R22" s="1"/>
      <c r="S22" s="1"/>
      <c r="U22" s="186"/>
      <c r="V22" s="186"/>
      <c r="W22" s="186"/>
      <c r="X22" s="186"/>
      <c r="Y22" s="186"/>
    </row>
    <row r="23" spans="2:25" s="3" customFormat="1" ht="30" customHeight="1" x14ac:dyDescent="0.2">
      <c r="B23" s="1"/>
      <c r="C23" s="43"/>
      <c r="D23" s="71"/>
      <c r="E23" s="44"/>
      <c r="F23" s="293"/>
      <c r="G23" s="294"/>
      <c r="H23" s="295"/>
      <c r="I23" s="331" t="s">
        <v>44</v>
      </c>
      <c r="J23" s="331"/>
      <c r="K23" s="331"/>
      <c r="L23" s="331"/>
      <c r="M23" s="331"/>
      <c r="N23" s="331"/>
      <c r="O23" s="332"/>
      <c r="P23" s="44"/>
      <c r="Q23" s="45"/>
      <c r="R23" s="1"/>
      <c r="S23" s="1"/>
      <c r="U23" s="182" t="s">
        <v>146</v>
      </c>
      <c r="V23" s="182">
        <f>IF(入力フォーム!L28="0","-",入力フォーム!L28)</f>
        <v>0.75</v>
      </c>
      <c r="W23" s="182"/>
      <c r="X23" s="188"/>
      <c r="Y23" s="186"/>
    </row>
    <row r="24" spans="2:25" s="3" customFormat="1" ht="35.25" customHeight="1" x14ac:dyDescent="0.2">
      <c r="B24" s="1"/>
      <c r="C24" s="43"/>
      <c r="D24" s="71"/>
      <c r="E24" s="44"/>
      <c r="F24" s="286" t="s">
        <v>17</v>
      </c>
      <c r="G24" s="287"/>
      <c r="H24" s="287"/>
      <c r="I24" s="333">
        <f>V23</f>
        <v>0.75</v>
      </c>
      <c r="J24" s="333"/>
      <c r="K24" s="333"/>
      <c r="L24" s="333"/>
      <c r="M24" s="333"/>
      <c r="N24" s="333"/>
      <c r="O24" s="334"/>
      <c r="P24" s="44"/>
      <c r="Q24" s="45"/>
      <c r="R24" s="1"/>
      <c r="S24" s="1"/>
      <c r="U24" s="182">
        <f>IF(V23&gt;=1.03,1,IF(V23&gt;=1,0.8,IF(V23&gt;=0.97,0.6,IF(V23&gt;=0.9,0.4,IF(V23&gt;=0.8,0.2,0)))))</f>
        <v>0</v>
      </c>
      <c r="V24" s="182"/>
      <c r="W24" s="182"/>
      <c r="X24" s="186"/>
      <c r="Y24" s="186"/>
    </row>
    <row r="25" spans="2:25" s="3" customFormat="1" ht="63" customHeight="1" thickBot="1" x14ac:dyDescent="0.25">
      <c r="B25" s="1"/>
      <c r="C25" s="43"/>
      <c r="D25" s="71"/>
      <c r="E25" s="44"/>
      <c r="F25" s="288" t="s">
        <v>45</v>
      </c>
      <c r="G25" s="289"/>
      <c r="H25" s="289"/>
      <c r="I25" s="290"/>
      <c r="J25" s="291"/>
      <c r="K25" s="291"/>
      <c r="L25" s="291"/>
      <c r="M25" s="292"/>
      <c r="N25" s="173"/>
      <c r="O25" s="174"/>
      <c r="P25" s="44"/>
      <c r="Q25" s="45"/>
      <c r="R25" s="1"/>
      <c r="S25" s="1"/>
      <c r="U25" s="182">
        <f>IF(V23="null",0,1-U24)</f>
        <v>1</v>
      </c>
      <c r="V25" s="182"/>
      <c r="W25" s="182"/>
      <c r="X25" s="186"/>
      <c r="Y25" s="186"/>
    </row>
    <row r="26" spans="2:25" s="3" customFormat="1" ht="14.25" customHeight="1" x14ac:dyDescent="0.2">
      <c r="B26" s="1"/>
      <c r="C26" s="43"/>
      <c r="D26" s="71"/>
      <c r="E26" s="44"/>
      <c r="F26" s="44"/>
      <c r="G26" s="44"/>
      <c r="H26" s="44"/>
      <c r="I26" s="44"/>
      <c r="J26" s="44"/>
      <c r="K26" s="44"/>
      <c r="L26" s="44"/>
      <c r="M26" s="44"/>
      <c r="N26" s="44"/>
      <c r="O26" s="44"/>
      <c r="P26" s="44"/>
      <c r="Q26" s="45"/>
      <c r="R26" s="1"/>
      <c r="S26" s="1"/>
      <c r="U26" s="182">
        <f>U25/0.2</f>
        <v>5</v>
      </c>
      <c r="V26" s="182"/>
      <c r="W26" s="182"/>
      <c r="X26" s="186"/>
      <c r="Y26" s="186"/>
    </row>
    <row r="27" spans="2:25" s="3" customFormat="1" ht="30" hidden="1" customHeight="1" thickBot="1" x14ac:dyDescent="0.25">
      <c r="B27" s="1"/>
      <c r="C27" s="43"/>
      <c r="D27" s="71"/>
      <c r="E27" s="44"/>
      <c r="F27" s="70" t="s">
        <v>52</v>
      </c>
      <c r="G27" s="44"/>
      <c r="H27" s="44"/>
      <c r="I27" s="44"/>
      <c r="J27" s="44"/>
      <c r="K27" s="44"/>
      <c r="L27" s="44"/>
      <c r="M27" s="44"/>
      <c r="N27" s="44"/>
      <c r="O27" s="44"/>
      <c r="P27" s="44"/>
      <c r="Q27" s="45"/>
      <c r="R27" s="1"/>
      <c r="S27" s="1"/>
      <c r="U27" s="182"/>
      <c r="V27" s="182"/>
      <c r="W27" s="182"/>
      <c r="X27" s="186"/>
      <c r="Y27" s="186"/>
    </row>
    <row r="28" spans="2:25" s="3" customFormat="1" ht="38.25" hidden="1" customHeight="1" x14ac:dyDescent="0.2">
      <c r="B28" s="1"/>
      <c r="C28" s="23"/>
      <c r="D28" s="24"/>
      <c r="E28" s="41"/>
      <c r="F28" s="297"/>
      <c r="G28" s="298"/>
      <c r="H28" s="299"/>
      <c r="I28" s="335" t="s">
        <v>44</v>
      </c>
      <c r="J28" s="336"/>
      <c r="K28" s="336"/>
      <c r="L28" s="336"/>
      <c r="M28" s="336"/>
      <c r="N28" s="337"/>
      <c r="O28" s="41"/>
      <c r="P28" s="41"/>
      <c r="Q28" s="42"/>
      <c r="U28" s="183" t="s">
        <v>82</v>
      </c>
      <c r="V28" s="182" t="str">
        <f>IF(入力フォーム!I29=0,"-",入力フォーム!I29)</f>
        <v>-</v>
      </c>
      <c r="W28" s="182"/>
      <c r="X28" s="188" t="s">
        <v>50</v>
      </c>
      <c r="Y28" s="186"/>
    </row>
    <row r="29" spans="2:25" s="3" customFormat="1" ht="38.25" hidden="1" customHeight="1" x14ac:dyDescent="0.2">
      <c r="B29" s="1"/>
      <c r="C29" s="23"/>
      <c r="D29" s="24"/>
      <c r="E29" s="41"/>
      <c r="F29" s="300" t="s">
        <v>47</v>
      </c>
      <c r="G29" s="301"/>
      <c r="H29" s="302"/>
      <c r="I29" s="69" t="s">
        <v>48</v>
      </c>
      <c r="J29" s="329" t="str">
        <f>V28</f>
        <v>-</v>
      </c>
      <c r="K29" s="329"/>
      <c r="L29" s="329"/>
      <c r="M29" s="329"/>
      <c r="N29" s="330"/>
      <c r="O29" s="41"/>
      <c r="P29" s="41"/>
      <c r="Q29" s="42"/>
      <c r="U29" s="183" t="s">
        <v>116</v>
      </c>
      <c r="V29" s="182" t="str">
        <f>IF(入力フォーム!I30=0,"-",入力フォーム!I30)</f>
        <v>-</v>
      </c>
      <c r="W29" s="182"/>
      <c r="X29" s="188" t="s">
        <v>50</v>
      </c>
      <c r="Y29" s="186"/>
    </row>
    <row r="30" spans="2:25" s="3" customFormat="1" ht="38.25" hidden="1" customHeight="1" x14ac:dyDescent="0.2">
      <c r="B30" s="1"/>
      <c r="C30" s="23"/>
      <c r="D30" s="24"/>
      <c r="E30" s="41"/>
      <c r="F30" s="286" t="s">
        <v>46</v>
      </c>
      <c r="G30" s="287"/>
      <c r="H30" s="287"/>
      <c r="I30" s="69" t="s">
        <v>49</v>
      </c>
      <c r="J30" s="329" t="str">
        <f>V29</f>
        <v>-</v>
      </c>
      <c r="K30" s="329"/>
      <c r="L30" s="329"/>
      <c r="M30" s="329"/>
      <c r="N30" s="330"/>
      <c r="O30" s="41"/>
      <c r="P30" s="41"/>
      <c r="Q30" s="42"/>
      <c r="U30" s="183" t="s">
        <v>117</v>
      </c>
      <c r="V30" s="182" t="e">
        <f>IF(X30&gt;=1.03,1,IF(X30&gt;=1,0.8,IF(X30&gt;=0.97,0.6,IF(X30&gt;=0.9,0.4,IF(X30&gt;=0.8,0.2,0)))))</f>
        <v>#DIV/0!</v>
      </c>
      <c r="W30" s="182"/>
      <c r="X30" s="186" t="e">
        <f>AVERAGE(V28:V29)</f>
        <v>#DIV/0!</v>
      </c>
      <c r="Y30" s="186"/>
    </row>
    <row r="31" spans="2:25" s="3" customFormat="1" ht="54.75" hidden="1" customHeight="1" thickBot="1" x14ac:dyDescent="0.25">
      <c r="B31" s="1"/>
      <c r="C31" s="23"/>
      <c r="D31" s="24"/>
      <c r="E31" s="41"/>
      <c r="F31" s="288" t="s">
        <v>45</v>
      </c>
      <c r="G31" s="289"/>
      <c r="H31" s="289"/>
      <c r="I31" s="296"/>
      <c r="J31" s="296"/>
      <c r="K31" s="296"/>
      <c r="L31" s="296"/>
      <c r="M31" s="292"/>
      <c r="N31" s="123"/>
      <c r="O31" s="41"/>
      <c r="P31" s="41"/>
      <c r="Q31" s="42"/>
      <c r="U31" s="182"/>
      <c r="V31" s="182" t="e">
        <f>IF(V28=0,0,1-V30)</f>
        <v>#DIV/0!</v>
      </c>
      <c r="W31" s="182"/>
      <c r="X31" s="186"/>
      <c r="Y31" s="186"/>
    </row>
    <row r="32" spans="2:25" s="3" customFormat="1" ht="7.5" customHeight="1" x14ac:dyDescent="0.2">
      <c r="B32" s="24"/>
      <c r="C32" s="23"/>
      <c r="D32" s="24"/>
      <c r="E32" s="24"/>
      <c r="F32" s="24"/>
      <c r="G32" s="24"/>
      <c r="H32" s="24"/>
      <c r="I32" s="24"/>
      <c r="J32" s="24"/>
      <c r="K32" s="24"/>
      <c r="L32" s="24"/>
      <c r="M32" s="24"/>
      <c r="N32" s="24"/>
      <c r="O32" s="24"/>
      <c r="P32" s="24"/>
      <c r="Q32" s="241"/>
      <c r="U32" s="182"/>
      <c r="V32" s="182"/>
      <c r="W32" s="182"/>
      <c r="X32" s="186"/>
      <c r="Y32" s="186"/>
    </row>
    <row r="33" spans="2:25" s="3" customFormat="1" ht="30" customHeight="1" x14ac:dyDescent="0.2">
      <c r="B33" s="1"/>
      <c r="C33" s="237" t="s">
        <v>193</v>
      </c>
      <c r="D33" s="238"/>
      <c r="E33" s="239"/>
      <c r="F33" s="239"/>
      <c r="G33" s="239"/>
      <c r="H33" s="239"/>
      <c r="I33" s="239"/>
      <c r="J33" s="239"/>
      <c r="K33" s="239"/>
      <c r="L33" s="239"/>
      <c r="M33" s="239"/>
      <c r="N33" s="239"/>
      <c r="O33" s="239"/>
      <c r="P33" s="239"/>
      <c r="Q33" s="240"/>
      <c r="R33" s="1"/>
      <c r="U33" s="182"/>
      <c r="V33" s="182"/>
      <c r="W33" s="182"/>
      <c r="X33" s="186"/>
      <c r="Y33" s="186"/>
    </row>
    <row r="34" spans="2:25" s="3" customFormat="1" x14ac:dyDescent="0.2">
      <c r="B34" s="1"/>
      <c r="C34" s="23"/>
      <c r="D34" s="24"/>
      <c r="E34" s="41"/>
      <c r="F34" s="41"/>
      <c r="G34" s="41"/>
      <c r="H34" s="41"/>
      <c r="I34" s="41"/>
      <c r="J34" s="41"/>
      <c r="K34" s="41"/>
      <c r="L34" s="41"/>
      <c r="M34" s="41"/>
      <c r="N34" s="41"/>
      <c r="O34" s="41"/>
      <c r="P34" s="41"/>
      <c r="Q34" s="42"/>
      <c r="S34" s="1"/>
      <c r="U34" s="182"/>
      <c r="V34" s="182"/>
      <c r="W34" s="182">
        <f>入力フォーム!C34</f>
        <v>0</v>
      </c>
      <c r="X34" s="186"/>
      <c r="Y34" s="186"/>
    </row>
    <row r="35" spans="2:25" s="3" customFormat="1" ht="7.5" customHeight="1" thickBot="1" x14ac:dyDescent="0.25">
      <c r="B35" s="1"/>
      <c r="C35" s="23"/>
      <c r="D35" s="24"/>
      <c r="E35" s="41"/>
      <c r="F35" s="41"/>
      <c r="G35" s="41"/>
      <c r="H35" s="41"/>
      <c r="I35" s="41"/>
      <c r="J35" s="41"/>
      <c r="K35" s="41"/>
      <c r="L35" s="41"/>
      <c r="M35" s="41"/>
      <c r="N35" s="41"/>
      <c r="O35" s="41"/>
      <c r="P35" s="41"/>
      <c r="Q35" s="42"/>
      <c r="S35" s="1"/>
      <c r="U35" s="183"/>
      <c r="V35" s="182"/>
      <c r="W35" s="182"/>
      <c r="X35" s="186"/>
      <c r="Y35" s="186"/>
    </row>
    <row r="36" spans="2:25" s="3" customFormat="1" ht="28.5" customHeight="1" x14ac:dyDescent="0.2">
      <c r="B36" s="1"/>
      <c r="C36" s="23"/>
      <c r="D36" s="24"/>
      <c r="E36" s="41"/>
      <c r="F36" s="297"/>
      <c r="G36" s="298"/>
      <c r="H36" s="299"/>
      <c r="I36" s="331" t="s">
        <v>108</v>
      </c>
      <c r="J36" s="331"/>
      <c r="K36" s="331"/>
      <c r="L36" s="331"/>
      <c r="M36" s="331"/>
      <c r="N36" s="331"/>
      <c r="O36" s="332"/>
      <c r="P36" s="41"/>
      <c r="Q36" s="42"/>
      <c r="S36" s="1"/>
      <c r="U36" s="182" t="s">
        <v>147</v>
      </c>
      <c r="V36" s="182">
        <f>W37</f>
        <v>0</v>
      </c>
      <c r="W36" s="182">
        <f>入力フォーム!C37</f>
        <v>0</v>
      </c>
      <c r="X36" s="186"/>
      <c r="Y36" s="186"/>
    </row>
    <row r="37" spans="2:25" s="3" customFormat="1" ht="28.5" customHeight="1" x14ac:dyDescent="0.2">
      <c r="B37" s="1"/>
      <c r="C37" s="23"/>
      <c r="D37" s="24"/>
      <c r="E37" s="41"/>
      <c r="F37" s="300" t="s">
        <v>51</v>
      </c>
      <c r="G37" s="301"/>
      <c r="H37" s="302"/>
      <c r="I37" s="341" t="str">
        <f>IF(入力フォーム!C34=0,"-",入力フォーム!C34)</f>
        <v>-</v>
      </c>
      <c r="J37" s="341"/>
      <c r="K37" s="341"/>
      <c r="L37" s="341"/>
      <c r="M37" s="341"/>
      <c r="N37" s="341"/>
      <c r="O37" s="342"/>
      <c r="P37" s="41"/>
      <c r="Q37" s="42"/>
      <c r="S37" s="1"/>
      <c r="U37" s="184">
        <f>IF(V36&gt;入力フォーム!J32,1,IF(V36&gt;入力フォーム!K32,0.8,IF(V36&gt;入力フォーム!L32,0.6,IF(V36&gt;入力フォーム!M32,0.4,IF(V36&gt;入力フォーム!N32,0.2,0)))))</f>
        <v>0</v>
      </c>
      <c r="V37" s="182">
        <f>IF(【公表シート】評価結果!V36&gt;1.1,1,【公表シート】評価結果!V36)</f>
        <v>0</v>
      </c>
      <c r="W37" s="182">
        <f>入力フォーム!C40</f>
        <v>0</v>
      </c>
      <c r="X37" s="186"/>
      <c r="Y37" s="186"/>
    </row>
    <row r="38" spans="2:25" s="3" customFormat="1" ht="28.5" customHeight="1" thickBot="1" x14ac:dyDescent="0.25">
      <c r="B38" s="1"/>
      <c r="C38" s="23"/>
      <c r="D38" s="24"/>
      <c r="E38" s="41"/>
      <c r="F38" s="288" t="s">
        <v>81</v>
      </c>
      <c r="G38" s="289"/>
      <c r="H38" s="289"/>
      <c r="I38" s="343" t="str">
        <f>IF(入力フォーム!C37=0,"-",W36)</f>
        <v>-</v>
      </c>
      <c r="J38" s="343"/>
      <c r="K38" s="343"/>
      <c r="L38" s="343"/>
      <c r="M38" s="343"/>
      <c r="N38" s="343"/>
      <c r="O38" s="344"/>
      <c r="P38" s="41"/>
      <c r="Q38" s="42"/>
      <c r="S38" s="1"/>
      <c r="U38" s="184">
        <f>1-U37</f>
        <v>1</v>
      </c>
      <c r="V38" s="182"/>
      <c r="W38" s="182"/>
      <c r="X38" s="186"/>
      <c r="Y38" s="186"/>
    </row>
    <row r="39" spans="2:25" s="3" customFormat="1" ht="1" customHeight="1" thickBot="1" x14ac:dyDescent="0.25">
      <c r="B39" s="1"/>
      <c r="C39" s="23"/>
      <c r="D39" s="24"/>
      <c r="E39" s="41"/>
      <c r="F39" s="309"/>
      <c r="G39" s="310"/>
      <c r="H39" s="311"/>
      <c r="I39" s="44"/>
      <c r="J39" s="44"/>
      <c r="K39" s="44"/>
      <c r="L39" s="44"/>
      <c r="M39" s="312"/>
      <c r="N39" s="312"/>
      <c r="O39" s="247"/>
      <c r="P39" s="41"/>
      <c r="Q39" s="42"/>
      <c r="S39" s="1"/>
      <c r="U39" s="182"/>
      <c r="V39" s="182"/>
      <c r="W39" s="182"/>
      <c r="X39" s="186"/>
      <c r="Y39" s="186"/>
    </row>
    <row r="40" spans="2:25" s="3" customFormat="1" ht="33" customHeight="1" x14ac:dyDescent="0.2">
      <c r="B40" s="1"/>
      <c r="C40" s="23"/>
      <c r="D40" s="24"/>
      <c r="E40" s="41"/>
      <c r="F40" s="305" t="s">
        <v>17</v>
      </c>
      <c r="G40" s="306"/>
      <c r="H40" s="306"/>
      <c r="I40" s="338" t="str">
        <f>IF(入力フォーム!C40=0,"-",入力フォーム!C40)</f>
        <v>-</v>
      </c>
      <c r="J40" s="339"/>
      <c r="K40" s="339"/>
      <c r="L40" s="339"/>
      <c r="M40" s="339"/>
      <c r="N40" s="339"/>
      <c r="O40" s="340"/>
      <c r="P40" s="41"/>
      <c r="Q40" s="42"/>
      <c r="S40" s="1"/>
      <c r="U40" s="182">
        <f>U38/0.2</f>
        <v>5</v>
      </c>
      <c r="V40" s="182"/>
      <c r="W40" s="182"/>
      <c r="X40" s="186"/>
      <c r="Y40" s="186"/>
    </row>
    <row r="41" spans="2:25" s="3" customFormat="1" ht="56.15" customHeight="1" thickBot="1" x14ac:dyDescent="0.25">
      <c r="B41" s="1"/>
      <c r="C41" s="23"/>
      <c r="D41" s="24"/>
      <c r="E41" s="41"/>
      <c r="F41" s="288" t="s">
        <v>16</v>
      </c>
      <c r="G41" s="289"/>
      <c r="H41" s="289"/>
      <c r="I41" s="303"/>
      <c r="J41" s="304"/>
      <c r="K41" s="304"/>
      <c r="L41" s="304"/>
      <c r="M41" s="304"/>
      <c r="N41" s="172"/>
      <c r="O41" s="175"/>
      <c r="P41" s="41"/>
      <c r="Q41" s="42"/>
      <c r="S41" s="1"/>
      <c r="U41" s="182"/>
      <c r="V41" s="182"/>
      <c r="W41" s="182"/>
      <c r="X41" s="186"/>
      <c r="Y41" s="186"/>
    </row>
    <row r="42" spans="2:25" s="3" customFormat="1" ht="8.25" customHeight="1" x14ac:dyDescent="0.2">
      <c r="B42" s="1"/>
      <c r="C42" s="23"/>
      <c r="D42" s="24"/>
      <c r="E42" s="41"/>
      <c r="F42" s="41"/>
      <c r="G42" s="41"/>
      <c r="H42" s="41"/>
      <c r="I42" s="41"/>
      <c r="J42" s="41"/>
      <c r="K42" s="41"/>
      <c r="L42" s="41"/>
      <c r="M42" s="41"/>
      <c r="N42" s="41"/>
      <c r="O42" s="41"/>
      <c r="P42" s="41"/>
      <c r="Q42" s="42"/>
      <c r="S42" s="1"/>
      <c r="U42" s="182"/>
      <c r="V42" s="182"/>
      <c r="W42" s="182"/>
      <c r="X42" s="186"/>
      <c r="Y42" s="186"/>
    </row>
    <row r="43" spans="2:25" s="3" customFormat="1" ht="8.25" customHeight="1" x14ac:dyDescent="0.2">
      <c r="B43" s="24"/>
      <c r="C43" s="23"/>
      <c r="D43" s="24"/>
      <c r="E43" s="24"/>
      <c r="F43" s="24"/>
      <c r="G43" s="24"/>
      <c r="H43" s="24"/>
      <c r="I43" s="24"/>
      <c r="J43" s="24"/>
      <c r="K43" s="24"/>
      <c r="L43" s="24"/>
      <c r="M43" s="24"/>
      <c r="N43" s="24"/>
      <c r="O43" s="24"/>
      <c r="P43" s="24"/>
      <c r="Q43" s="241"/>
      <c r="R43" s="24"/>
      <c r="S43" s="1"/>
      <c r="U43" s="182"/>
      <c r="V43" s="182"/>
      <c r="W43" s="182"/>
      <c r="X43" s="186"/>
      <c r="Y43" s="186"/>
    </row>
    <row r="44" spans="2:25" s="3" customFormat="1" ht="30" customHeight="1" x14ac:dyDescent="0.2">
      <c r="B44" s="1"/>
      <c r="C44" s="243" t="s">
        <v>200</v>
      </c>
      <c r="D44" s="244"/>
      <c r="E44" s="245"/>
      <c r="F44" s="245"/>
      <c r="G44" s="245"/>
      <c r="H44" s="245"/>
      <c r="I44" s="245"/>
      <c r="J44" s="245"/>
      <c r="K44" s="245"/>
      <c r="L44" s="245"/>
      <c r="M44" s="245"/>
      <c r="N44" s="245"/>
      <c r="O44" s="245"/>
      <c r="P44" s="245"/>
      <c r="Q44" s="246"/>
      <c r="R44" s="1"/>
      <c r="U44" s="182"/>
      <c r="V44" s="182"/>
      <c r="W44" s="182"/>
      <c r="X44" s="186"/>
      <c r="Y44" s="186"/>
    </row>
    <row r="45" spans="2:25" s="3" customFormat="1" ht="30" customHeight="1" thickBot="1" x14ac:dyDescent="0.25">
      <c r="B45" s="1"/>
      <c r="C45" s="30"/>
      <c r="D45" s="102" t="str">
        <f t="shared" ref="D45:D52" si="0">IF(V45=TRUE,"◎","-")</f>
        <v>◎</v>
      </c>
      <c r="E45" s="242" t="s">
        <v>194</v>
      </c>
      <c r="F45" s="242"/>
      <c r="G45" s="242"/>
      <c r="H45" s="242"/>
      <c r="I45" s="242"/>
      <c r="J45" s="242"/>
      <c r="K45" s="242"/>
      <c r="L45" s="242"/>
      <c r="M45" s="242"/>
      <c r="N45" s="242"/>
      <c r="O45" s="242"/>
      <c r="P45" s="284"/>
      <c r="Q45" s="285"/>
      <c r="S45" s="1"/>
      <c r="U45" s="189"/>
      <c r="V45" s="182" t="b">
        <f>入力フォーム!I43</f>
        <v>1</v>
      </c>
      <c r="W45" s="182">
        <f>COUNTIF(D45:D52,"◎")</f>
        <v>2</v>
      </c>
      <c r="X45" s="186"/>
      <c r="Y45" s="186"/>
    </row>
    <row r="46" spans="2:25" s="3" customFormat="1" ht="30" customHeight="1" thickBot="1" x14ac:dyDescent="0.25">
      <c r="B46" s="1"/>
      <c r="C46" s="30"/>
      <c r="D46" s="102" t="str">
        <f t="shared" si="0"/>
        <v>-</v>
      </c>
      <c r="E46" s="33" t="s">
        <v>195</v>
      </c>
      <c r="F46" s="33"/>
      <c r="G46" s="33"/>
      <c r="H46" s="33"/>
      <c r="I46" s="34"/>
      <c r="J46" s="32"/>
      <c r="K46" s="33"/>
      <c r="L46" s="34"/>
      <c r="M46" s="33"/>
      <c r="N46" s="33"/>
      <c r="O46" s="33"/>
      <c r="P46" s="36"/>
      <c r="Q46" s="37"/>
      <c r="S46" s="1"/>
      <c r="U46" s="189"/>
      <c r="V46" s="182" t="b">
        <f>入力フォーム!I45</f>
        <v>0</v>
      </c>
      <c r="W46" s="182"/>
      <c r="X46" s="186"/>
      <c r="Y46" s="186"/>
    </row>
    <row r="47" spans="2:25" s="3" customFormat="1" ht="30" customHeight="1" thickBot="1" x14ac:dyDescent="0.25">
      <c r="B47" s="1"/>
      <c r="C47" s="30"/>
      <c r="D47" s="102" t="str">
        <f t="shared" si="0"/>
        <v>-</v>
      </c>
      <c r="E47" s="33" t="s">
        <v>196</v>
      </c>
      <c r="F47" s="33"/>
      <c r="G47" s="33"/>
      <c r="H47" s="33"/>
      <c r="I47" s="34"/>
      <c r="J47" s="38"/>
      <c r="K47" s="39"/>
      <c r="L47" s="40"/>
      <c r="M47" s="33"/>
      <c r="N47" s="33"/>
      <c r="O47" s="33"/>
      <c r="P47" s="36"/>
      <c r="Q47" s="37"/>
      <c r="S47" s="1"/>
      <c r="U47" s="189"/>
      <c r="V47" s="182" t="b">
        <f>入力フォーム!I47</f>
        <v>0</v>
      </c>
      <c r="W47" s="182"/>
      <c r="X47" s="186"/>
      <c r="Y47" s="186"/>
    </row>
    <row r="48" spans="2:25" s="3" customFormat="1" ht="30" customHeight="1" thickBot="1" x14ac:dyDescent="0.25">
      <c r="B48" s="1"/>
      <c r="C48" s="30"/>
      <c r="D48" s="102" t="str">
        <f t="shared" si="0"/>
        <v>-</v>
      </c>
      <c r="E48" s="33" t="s">
        <v>197</v>
      </c>
      <c r="F48" s="33"/>
      <c r="G48" s="33"/>
      <c r="H48" s="33"/>
      <c r="I48" s="34"/>
      <c r="J48" s="38"/>
      <c r="K48" s="39"/>
      <c r="L48" s="40"/>
      <c r="M48" s="33"/>
      <c r="N48" s="33"/>
      <c r="O48" s="33"/>
      <c r="P48" s="36"/>
      <c r="Q48" s="37"/>
      <c r="S48" s="1"/>
      <c r="U48" s="189"/>
      <c r="V48" s="182" t="b">
        <f>入力フォーム!I49</f>
        <v>0</v>
      </c>
      <c r="W48" s="182"/>
      <c r="X48" s="186"/>
      <c r="Y48" s="186"/>
    </row>
    <row r="49" spans="2:25" s="3" customFormat="1" ht="30" customHeight="1" x14ac:dyDescent="0.2">
      <c r="B49" s="1"/>
      <c r="C49" s="30"/>
      <c r="D49" s="102" t="str">
        <f t="shared" si="0"/>
        <v>◎</v>
      </c>
      <c r="E49" s="313" t="s">
        <v>233</v>
      </c>
      <c r="F49" s="314"/>
      <c r="G49" s="314"/>
      <c r="H49" s="314"/>
      <c r="I49" s="314"/>
      <c r="J49" s="314"/>
      <c r="K49" s="314"/>
      <c r="L49" s="314"/>
      <c r="M49" s="314"/>
      <c r="N49" s="314"/>
      <c r="O49" s="314"/>
      <c r="P49" s="314"/>
      <c r="Q49" s="315"/>
      <c r="S49" s="1"/>
      <c r="U49" s="189"/>
      <c r="V49" s="182" t="b">
        <f>入力フォーム!I51</f>
        <v>1</v>
      </c>
      <c r="W49" s="182"/>
      <c r="X49" s="186"/>
      <c r="Y49" s="186"/>
    </row>
    <row r="50" spans="2:25" s="3" customFormat="1" ht="30" customHeight="1" thickBot="1" x14ac:dyDescent="0.25">
      <c r="B50" s="1"/>
      <c r="C50" s="30"/>
      <c r="D50" s="102" t="str">
        <f t="shared" si="0"/>
        <v>-</v>
      </c>
      <c r="E50" s="324" t="s">
        <v>198</v>
      </c>
      <c r="F50" s="325"/>
      <c r="G50" s="325"/>
      <c r="H50" s="325"/>
      <c r="I50" s="325"/>
      <c r="J50" s="325"/>
      <c r="K50" s="325"/>
      <c r="L50" s="325"/>
      <c r="M50" s="325"/>
      <c r="N50" s="325"/>
      <c r="O50" s="325"/>
      <c r="P50" s="325"/>
      <c r="Q50" s="326"/>
      <c r="S50" s="1"/>
      <c r="U50" s="189"/>
      <c r="V50" s="182" t="b">
        <f>入力フォーム!I53</f>
        <v>0</v>
      </c>
      <c r="W50" s="182"/>
      <c r="X50" s="186"/>
      <c r="Y50" s="186"/>
    </row>
    <row r="51" spans="2:25" s="3" customFormat="1" ht="30" customHeight="1" thickBot="1" x14ac:dyDescent="0.25">
      <c r="B51" s="1"/>
      <c r="C51" s="30"/>
      <c r="D51" s="102" t="str">
        <f t="shared" si="0"/>
        <v>-</v>
      </c>
      <c r="E51" s="316" t="s">
        <v>199</v>
      </c>
      <c r="F51" s="317"/>
      <c r="G51" s="317"/>
      <c r="H51" s="317"/>
      <c r="I51" s="317"/>
      <c r="J51" s="317"/>
      <c r="K51" s="317"/>
      <c r="L51" s="317"/>
      <c r="M51" s="317"/>
      <c r="N51" s="367"/>
      <c r="O51" s="318" t="str">
        <f>IF(W45&gt;=2,"達成 （２項目以上）","未達成")</f>
        <v>達成 （２項目以上）</v>
      </c>
      <c r="P51" s="319"/>
      <c r="Q51" s="320"/>
      <c r="S51" s="1"/>
      <c r="U51" s="189"/>
      <c r="V51" s="182" t="b">
        <f>入力フォーム!I55</f>
        <v>0</v>
      </c>
      <c r="W51" s="182"/>
      <c r="X51" s="186"/>
      <c r="Y51" s="186"/>
    </row>
    <row r="52" spans="2:25" s="3" customFormat="1" ht="30" customHeight="1" thickBot="1" x14ac:dyDescent="0.25">
      <c r="B52" s="1"/>
      <c r="C52" s="35"/>
      <c r="D52" s="114" t="str">
        <f t="shared" si="0"/>
        <v>-</v>
      </c>
      <c r="E52" s="364" t="s">
        <v>234</v>
      </c>
      <c r="F52" s="365"/>
      <c r="G52" s="365"/>
      <c r="H52" s="365"/>
      <c r="I52" s="365"/>
      <c r="J52" s="365"/>
      <c r="K52" s="365"/>
      <c r="L52" s="365"/>
      <c r="M52" s="365"/>
      <c r="N52" s="366"/>
      <c r="O52" s="321"/>
      <c r="P52" s="322"/>
      <c r="Q52" s="323"/>
      <c r="S52" s="1"/>
      <c r="U52" s="189"/>
      <c r="V52" s="182" t="b">
        <f>入力フォーム!I57</f>
        <v>0</v>
      </c>
      <c r="W52" s="182"/>
      <c r="X52" s="186"/>
      <c r="Y52" s="186"/>
    </row>
    <row r="53" spans="2:25" ht="14.25" customHeight="1" x14ac:dyDescent="0.2">
      <c r="G53" s="7"/>
      <c r="H53" s="8"/>
      <c r="I53" s="8"/>
      <c r="J53" s="8"/>
      <c r="K53" s="9"/>
      <c r="L53" s="9"/>
      <c r="M53" s="8"/>
      <c r="N53" s="8"/>
      <c r="O53" s="12"/>
      <c r="P53" s="12"/>
      <c r="Q53" s="12"/>
      <c r="U53" s="190"/>
      <c r="V53" s="190"/>
      <c r="W53" s="190"/>
      <c r="X53" s="190"/>
      <c r="Y53" s="190"/>
    </row>
    <row r="54" spans="2:25" x14ac:dyDescent="0.2">
      <c r="G54" s="7"/>
      <c r="H54" s="8"/>
      <c r="I54" s="8"/>
      <c r="J54" s="8"/>
      <c r="K54" s="9"/>
      <c r="L54" s="9"/>
      <c r="M54" s="8"/>
      <c r="N54" s="8"/>
      <c r="O54" s="12"/>
      <c r="P54" s="12"/>
      <c r="Q54" s="12"/>
      <c r="U54" s="190"/>
      <c r="V54" s="190"/>
      <c r="W54" s="190"/>
      <c r="X54" s="190"/>
      <c r="Y54" s="190"/>
    </row>
    <row r="55" spans="2:25" x14ac:dyDescent="0.2">
      <c r="G55" s="7"/>
      <c r="H55" s="8"/>
      <c r="I55" s="8"/>
      <c r="J55" s="8"/>
      <c r="K55" s="9"/>
      <c r="L55" s="9"/>
      <c r="M55" s="8"/>
      <c r="N55" s="8"/>
      <c r="O55" s="12"/>
      <c r="P55" s="12"/>
      <c r="Q55" s="12"/>
    </row>
    <row r="56" spans="2:25" x14ac:dyDescent="0.2">
      <c r="G56" s="7"/>
      <c r="H56" s="8"/>
      <c r="I56" s="8"/>
      <c r="J56" s="8"/>
      <c r="K56" s="9"/>
      <c r="L56" s="9"/>
      <c r="M56" s="8"/>
      <c r="N56" s="8"/>
      <c r="O56" s="12"/>
      <c r="P56" s="12"/>
      <c r="Q56" s="12"/>
    </row>
    <row r="57" spans="2:25" x14ac:dyDescent="0.2">
      <c r="G57" s="7"/>
      <c r="H57" s="8"/>
      <c r="I57" s="8"/>
      <c r="J57" s="8"/>
      <c r="K57" s="9"/>
      <c r="L57" s="9"/>
      <c r="M57" s="8"/>
    </row>
    <row r="58" spans="2:25" x14ac:dyDescent="0.2">
      <c r="G58" s="7"/>
      <c r="H58" s="8"/>
      <c r="I58" s="8"/>
      <c r="J58" s="8"/>
      <c r="K58" s="9"/>
      <c r="L58" s="9"/>
      <c r="M58" s="8"/>
    </row>
    <row r="59" spans="2:25" x14ac:dyDescent="0.2">
      <c r="G59" s="7"/>
      <c r="H59" s="8"/>
      <c r="I59" s="8"/>
      <c r="J59" s="8"/>
      <c r="K59" s="9"/>
      <c r="L59" s="9"/>
      <c r="M59" s="8"/>
      <c r="N59" s="8"/>
      <c r="O59" s="12"/>
      <c r="P59" s="12"/>
      <c r="Q59" s="12"/>
    </row>
    <row r="60" spans="2:25" x14ac:dyDescent="0.2">
      <c r="G60" s="7"/>
      <c r="H60" s="8"/>
      <c r="I60" s="8"/>
      <c r="J60" s="8"/>
      <c r="K60" s="9"/>
      <c r="L60" s="9"/>
      <c r="M60" s="8"/>
      <c r="N60" s="8"/>
      <c r="O60" s="12"/>
      <c r="P60" s="12"/>
      <c r="Q60" s="12"/>
    </row>
    <row r="61" spans="2:25" x14ac:dyDescent="0.2">
      <c r="G61" s="7"/>
      <c r="H61" s="8"/>
      <c r="I61" s="8"/>
      <c r="J61" s="8"/>
      <c r="K61" s="9"/>
      <c r="L61" s="9"/>
      <c r="M61" s="8"/>
      <c r="N61" s="8"/>
      <c r="O61" s="12"/>
      <c r="P61" s="12"/>
      <c r="Q61" s="12"/>
    </row>
    <row r="62" spans="2:25" x14ac:dyDescent="0.2">
      <c r="G62" s="7"/>
      <c r="H62" s="8"/>
      <c r="I62" s="8"/>
      <c r="J62" s="8"/>
      <c r="K62" s="9"/>
      <c r="L62" s="9"/>
      <c r="M62" s="8"/>
      <c r="N62" s="8"/>
      <c r="O62" s="12"/>
      <c r="P62" s="12"/>
      <c r="Q62" s="12"/>
    </row>
    <row r="63" spans="2:25" x14ac:dyDescent="0.2">
      <c r="G63" s="7"/>
      <c r="H63" s="8"/>
      <c r="I63" s="8"/>
      <c r="J63" s="8"/>
      <c r="K63" s="9"/>
      <c r="L63" s="9"/>
      <c r="M63" s="8"/>
      <c r="N63" s="8"/>
      <c r="O63" s="12"/>
      <c r="P63" s="12"/>
      <c r="Q63" s="12"/>
    </row>
    <row r="64" spans="2:25" hidden="1" x14ac:dyDescent="0.2"/>
    <row r="65" hidden="1" x14ac:dyDescent="0.2"/>
    <row r="66" hidden="1" x14ac:dyDescent="0.2"/>
    <row r="67" hidden="1"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sheetData>
  <sheetProtection algorithmName="SHA-512" hashValue="LnDoZrGKZ4uBYCw1PYcfBTby00JsP6Imd0Q+PQGcvqHY74SyRGQ1WsmNf85vreNE5onj8xP4Ca29qRkgvITFFQ==" saltValue="QWZzEFE7F8smjWaHSBDM3Q==" spinCount="100000" sheet="1" objects="1" scenarios="1"/>
  <mergeCells count="38">
    <mergeCell ref="E52:N52"/>
    <mergeCell ref="E51:N51"/>
    <mergeCell ref="I40:O40"/>
    <mergeCell ref="I36:O36"/>
    <mergeCell ref="J29:N29"/>
    <mergeCell ref="F38:H38"/>
    <mergeCell ref="F30:H30"/>
    <mergeCell ref="I37:O37"/>
    <mergeCell ref="I38:O38"/>
    <mergeCell ref="I41:M41"/>
    <mergeCell ref="F40:H40"/>
    <mergeCell ref="P16:Q16"/>
    <mergeCell ref="F39:H39"/>
    <mergeCell ref="M39:N39"/>
    <mergeCell ref="E49:Q49"/>
    <mergeCell ref="O51:Q52"/>
    <mergeCell ref="E50:Q50"/>
    <mergeCell ref="P17:Q20"/>
    <mergeCell ref="J30:N30"/>
    <mergeCell ref="I23:O23"/>
    <mergeCell ref="I24:O24"/>
    <mergeCell ref="I28:N28"/>
    <mergeCell ref="C16:J16"/>
    <mergeCell ref="K16:O16"/>
    <mergeCell ref="C1:Q4"/>
    <mergeCell ref="F12:G12"/>
    <mergeCell ref="P45:Q45"/>
    <mergeCell ref="F24:H24"/>
    <mergeCell ref="F25:H25"/>
    <mergeCell ref="I25:M25"/>
    <mergeCell ref="F23:H23"/>
    <mergeCell ref="F31:H31"/>
    <mergeCell ref="I31:M31"/>
    <mergeCell ref="F28:H28"/>
    <mergeCell ref="F36:H36"/>
    <mergeCell ref="F37:H37"/>
    <mergeCell ref="F29:H29"/>
    <mergeCell ref="F41:H41"/>
  </mergeCells>
  <phoneticPr fontId="2"/>
  <conditionalFormatting sqref="J43:Q43 J32:Q32">
    <cfRule type="expression" dxfId="0" priority="1" stopIfTrue="1">
      <formula>#REF!=#REF!</formula>
    </cfRule>
  </conditionalFormatting>
  <dataValidations count="1">
    <dataValidation type="list" allowBlank="1" showInputMessage="1" showErrorMessage="1" sqref="U45:U52">
      <formula1>"□,■"</formula1>
    </dataValidation>
  </dataValidations>
  <printOptions horizontalCentered="1"/>
  <pageMargins left="0.39370078740157483" right="0.19685039370078741" top="0.39370078740157483" bottom="0.19685039370078741" header="0.31496062992125984" footer="0.31496062992125984"/>
  <pageSetup paperSize="9"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13"/>
  <sheetViews>
    <sheetView view="pageBreakPreview" zoomScale="70" zoomScaleNormal="100" zoomScaleSheetLayoutView="70" workbookViewId="0">
      <selection activeCell="I5" sqref="I5"/>
    </sheetView>
  </sheetViews>
  <sheetFormatPr defaultRowHeight="13" x14ac:dyDescent="0.2"/>
  <cols>
    <col min="1" max="1" width="2.453125" customWidth="1"/>
    <col min="2" max="2" width="30.90625" customWidth="1"/>
    <col min="3" max="3" width="10.6328125" customWidth="1"/>
    <col min="4" max="4" width="14.08984375" customWidth="1"/>
    <col min="5" max="5" width="20.6328125" customWidth="1"/>
    <col min="6" max="6" width="28.7265625" customWidth="1"/>
    <col min="7" max="7" width="2.7265625" customWidth="1"/>
    <col min="8" max="8" width="8.7265625" customWidth="1"/>
    <col min="9" max="9" width="0" hidden="1" customWidth="1"/>
  </cols>
  <sheetData>
    <row r="1" spans="1:9" ht="21" x14ac:dyDescent="0.2">
      <c r="A1" s="108"/>
      <c r="B1" s="106" t="s">
        <v>100</v>
      </c>
      <c r="C1" s="106"/>
      <c r="D1" s="107"/>
      <c r="E1" s="218" t="s">
        <v>187</v>
      </c>
      <c r="F1" s="217" t="str">
        <f>入力フォーム!C8</f>
        <v>熊本県庁（行政棟）本館庁舎</v>
      </c>
    </row>
    <row r="2" spans="1:9" ht="13.5" thickBot="1" x14ac:dyDescent="0.25">
      <c r="A2" s="111"/>
      <c r="B2" s="109"/>
      <c r="C2" s="109"/>
      <c r="D2" s="110"/>
      <c r="E2" s="110"/>
      <c r="F2" s="110"/>
    </row>
    <row r="3" spans="1:9" ht="30" customHeight="1" thickBot="1" x14ac:dyDescent="0.25">
      <c r="A3" s="108"/>
      <c r="B3" s="228" t="s">
        <v>104</v>
      </c>
      <c r="C3" s="229" t="s">
        <v>106</v>
      </c>
      <c r="D3" s="348" t="s">
        <v>105</v>
      </c>
      <c r="E3" s="348"/>
      <c r="F3" s="349"/>
    </row>
    <row r="4" spans="1:9" ht="100" customHeight="1" thickTop="1" x14ac:dyDescent="0.2">
      <c r="A4" s="112"/>
      <c r="B4" s="116" t="s">
        <v>96</v>
      </c>
      <c r="C4" s="115" t="str">
        <f>IF(I4=TRUE,"適合","")</f>
        <v>適合</v>
      </c>
      <c r="D4" s="350"/>
      <c r="E4" s="351"/>
      <c r="F4" s="352"/>
      <c r="I4" t="b">
        <f>入力フォーム!I43</f>
        <v>1</v>
      </c>
    </row>
    <row r="5" spans="1:9" ht="100" customHeight="1" x14ac:dyDescent="0.2">
      <c r="A5" s="108"/>
      <c r="B5" s="117" t="s">
        <v>97</v>
      </c>
      <c r="C5" s="115" t="str">
        <f t="shared" ref="C5:C11" si="0">IF(I5=TRUE,"適合","")</f>
        <v/>
      </c>
      <c r="D5" s="345"/>
      <c r="E5" s="346"/>
      <c r="F5" s="347"/>
      <c r="I5" t="b">
        <f>入力フォーム!I45</f>
        <v>0</v>
      </c>
    </row>
    <row r="6" spans="1:9" ht="100" customHeight="1" x14ac:dyDescent="0.2">
      <c r="A6" s="108"/>
      <c r="B6" s="117" t="s">
        <v>98</v>
      </c>
      <c r="C6" s="115" t="str">
        <f t="shared" si="0"/>
        <v/>
      </c>
      <c r="D6" s="345"/>
      <c r="E6" s="346"/>
      <c r="F6" s="347"/>
      <c r="I6" t="b">
        <f>入力フォーム!I47</f>
        <v>0</v>
      </c>
    </row>
    <row r="7" spans="1:9" ht="100" customHeight="1" x14ac:dyDescent="0.2">
      <c r="A7" s="108"/>
      <c r="B7" s="117" t="s">
        <v>205</v>
      </c>
      <c r="C7" s="115" t="str">
        <f t="shared" si="0"/>
        <v/>
      </c>
      <c r="D7" s="345"/>
      <c r="E7" s="346"/>
      <c r="F7" s="347"/>
      <c r="I7" t="b">
        <f>入力フォーム!I49</f>
        <v>0</v>
      </c>
    </row>
    <row r="8" spans="1:9" ht="100" customHeight="1" x14ac:dyDescent="0.2">
      <c r="A8" s="108"/>
      <c r="B8" s="117" t="s">
        <v>148</v>
      </c>
      <c r="C8" s="115" t="str">
        <f>IF(I8=TRUE,"適合","")</f>
        <v>適合</v>
      </c>
      <c r="D8" s="345"/>
      <c r="E8" s="346"/>
      <c r="F8" s="347"/>
      <c r="I8" t="b">
        <f>入力フォーム!I51</f>
        <v>1</v>
      </c>
    </row>
    <row r="9" spans="1:9" ht="100" customHeight="1" x14ac:dyDescent="0.2">
      <c r="A9" s="108"/>
      <c r="B9" s="117" t="s">
        <v>99</v>
      </c>
      <c r="C9" s="115" t="str">
        <f t="shared" si="0"/>
        <v/>
      </c>
      <c r="D9" s="353"/>
      <c r="E9" s="354"/>
      <c r="F9" s="355"/>
      <c r="I9" t="b">
        <f>入力フォーム!I53</f>
        <v>0</v>
      </c>
    </row>
    <row r="10" spans="1:9" ht="100" customHeight="1" x14ac:dyDescent="0.2">
      <c r="A10" s="108"/>
      <c r="B10" s="117" t="s">
        <v>204</v>
      </c>
      <c r="C10" s="115" t="str">
        <f t="shared" si="0"/>
        <v/>
      </c>
      <c r="D10" s="345"/>
      <c r="E10" s="346"/>
      <c r="F10" s="347"/>
      <c r="I10" t="b">
        <f>入力フォーム!I55</f>
        <v>0</v>
      </c>
    </row>
    <row r="11" spans="1:9" ht="100" customHeight="1" thickBot="1" x14ac:dyDescent="0.25">
      <c r="A11" s="108"/>
      <c r="B11" s="118" t="s">
        <v>203</v>
      </c>
      <c r="C11" s="115" t="str">
        <f t="shared" si="0"/>
        <v/>
      </c>
      <c r="D11" s="356"/>
      <c r="E11" s="357"/>
      <c r="F11" s="358"/>
      <c r="I11" t="b">
        <f>入力フォーム!I57</f>
        <v>0</v>
      </c>
    </row>
    <row r="12" spans="1:9" ht="100" customHeight="1" thickTop="1" thickBot="1" x14ac:dyDescent="0.25">
      <c r="A12" s="108"/>
      <c r="B12" s="362" t="s">
        <v>107</v>
      </c>
      <c r="C12" s="363"/>
      <c r="D12" s="359"/>
      <c r="E12" s="360"/>
      <c r="F12" s="361"/>
    </row>
    <row r="13" spans="1:9" x14ac:dyDescent="0.2">
      <c r="A13" s="108"/>
      <c r="B13" s="108"/>
      <c r="C13" s="108"/>
      <c r="D13" s="113"/>
      <c r="E13" s="108"/>
      <c r="F13" s="108"/>
    </row>
  </sheetData>
  <sheetProtection algorithmName="SHA-512" hashValue="UXkQ99z9M87EIy0A499ViLWH0V1y6/r4JuqWfoXUIwVB6u0d9dDIVMrgp4f1+oeBhCPASQr/fY5l36c7fnohkw==" saltValue="z5Lla8DJYx9/xYqJw8OaAQ==" spinCount="100000" sheet="1" objects="1"/>
  <mergeCells count="11">
    <mergeCell ref="D9:F9"/>
    <mergeCell ref="D10:F10"/>
    <mergeCell ref="D11:F11"/>
    <mergeCell ref="D12:F12"/>
    <mergeCell ref="B12:C12"/>
    <mergeCell ref="D8:F8"/>
    <mergeCell ref="D3:F3"/>
    <mergeCell ref="D4:F4"/>
    <mergeCell ref="D5:F5"/>
    <mergeCell ref="D6:F6"/>
    <mergeCell ref="D7:F7"/>
  </mergeCells>
  <phoneticPr fontId="2"/>
  <pageMargins left="0.59055118110236227" right="0.39370078740157483" top="0.39370078740157483" bottom="0.3937007874015748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入力フォーム</vt:lpstr>
      <vt:lpstr>外観図</vt:lpstr>
      <vt:lpstr>【公表シート】評価結果</vt:lpstr>
      <vt:lpstr>【公表シート】低炭素化に関する配慮事項</vt:lpstr>
      <vt:lpstr>【公表シート】低炭素化に関する配慮事項!Print_Area</vt:lpstr>
      <vt:lpstr>【公表シート】評価結果!Print_Area</vt:lpstr>
      <vt:lpstr>外観図!Print_Area</vt:lpstr>
      <vt:lpstr>入力フォーム!Print_Area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4810325</cp:lastModifiedBy>
  <cp:lastPrinted>2025-03-25T05:41:23Z</cp:lastPrinted>
  <dcterms:created xsi:type="dcterms:W3CDTF">2015-09-29T04:16:37Z</dcterms:created>
  <dcterms:modified xsi:type="dcterms:W3CDTF">2025-03-26T01:48:45Z</dcterms:modified>
</cp:coreProperties>
</file>