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5 苓北町\下水道\"/>
    </mc:Choice>
  </mc:AlternateContent>
  <workbookProtection workbookAlgorithmName="SHA-512" workbookHashValue="o/IZNfWvQTdg+hviXxw9SNufuU10nS0OZnhuuoFFjOSyjY/NajyQrhVxkLmHYh3hePCgRnVoarFAEiZZOk3PEw==" workbookSaltValue="TzQKHJI+AJ+ArzLmyUhacw==" workbookSpinCount="100000" lockStructure="1"/>
  <bookViews>
    <workbookView xWindow="-110" yWindow="-110" windowWidth="23260" windowHeight="139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<sst xmlns="http://schemas.openxmlformats.org/spreadsheetml/2006/main" count="236" uniqueCount="121">
  <si>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</si>
  <si>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</si>
  <si>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</si>
  <si>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</si>
  <si>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</si>
  <si>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</si>
  <si>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</si>
  <si>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</si>
  <si>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</si>
  <si>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</si>
  <si>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</si>
  <si>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</si>
  <si>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</si>
  <si>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</si>
  <si>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</si>
  <si>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</si>
  <si>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</si>
  <si>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</si>
  <si>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</si>
  <si>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</si>
  <si>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</si>
  <si>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</si>
  <si>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</si>
  <si>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</si>
  <si>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</si>
  <si>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</si>
  <si>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</si>
  <si>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</si>
  <si>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</si>
  <si>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</si>
  <si>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</si>
  <si>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</si>
  <si>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</si>
  <si>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</si>
  <si>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</si>
  <si>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</si>
  <si>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</si>
  <si>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</si>
  <si>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</si>
  <si>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</si>
  <si>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</si>
  <si>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</si>
  <si>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</si>
  <si>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</si>
  <si>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</si>
  <si>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</si>
  <si>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</si>
  <si>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</si>
  <si>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</si>
  <si>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</si>
  <si>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</si>
  <si>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</si>
  <si>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</si>
  <si>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</si>
  <si>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</si>
  <si>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</si>
  <si>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</si>
  <si>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</si>
  <si>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</si>
  <si>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</si>
  <si>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</si>
  <si>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</si>
  <si>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</si>
  <si>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</si>
  <si>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</si>
  <si>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</si>
  <si>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</si>
  <si>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</si>
  <si>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</si>
  <si>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</si>
  <si>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</si>
  <si>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</si>
  <si>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</si>
  <si>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</si>
  <si>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</si>
  <si>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</si>
  <si>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</si>
  <si>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</si>
  <si>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</si>
  <si>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</si>
  <si>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</si>
  <si>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</si>
  <si>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</si>
  <si>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</si>
  <si>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</si>
  <si>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</si>
  <si>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</si>
  <si>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</si>
  <si>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</si>
  <si>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</si>
  <si>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</si>
  <si>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</si>
  <si>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</si>
  <si>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</si>
  <si>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</si>
  <si>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</si>
  <si>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</si>
  <si>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</si>
  <si>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</si>
  <si>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</si>
  <si>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</si>
  <si>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</si>
  <si>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</si>
  <si>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</si>
  <si>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</si>
  <si>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</si>
  <si>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</si>
  <si>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</si>
  <si>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</si>
  <si>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</si>
  <si>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</si>
  <si>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</si>
  <si>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</si>
  <si>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</si>
  <si>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</si>
  <si>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</si>
  <si>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</si>
  <si>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</si>
  <si>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平成11年・14年から供用開始し、25年が経過しようとしている。施設等の機器の故障はもちろん、管渠の老朽化も進んでいる。今後、安定した経営を行う為には管渠も定期的に更新する必要がある。突発的な修繕が起きないよう最適化構想に基づき施設管理を行っていきたい。</t>
    <phoneticPr fontId="4"/>
  </si>
  <si>
    <t>①について
光熱水費の高騰、修繕に伴う資材の高騰が影響している。
④について
企業債残高対事業規模比率は０％であるが、起債の償還金は一般会計からの繰入で補っているのが現状である。
⑤について
経費回収率は、光熱水費の高騰、物価の高騰、公営企業会計移行に伴う委託料が増加したため、汚水処理費が増加し、本年度は全国平均より大幅に減少した。
⑥について
汚水処理原価は、光熱水費の高騰、物価の高騰、公営企業会計移行に伴う委託料が増加したため、汚水処理費が増加し、本年度は全国平均より大幅に増加した。
⑦について
山間部であり、水洗化率は横ばいであるが、施設利用率は微減している。
⑧について
水洗化率は、類似団体より高い水準を維持しているが、近年は横ばい状態で引き続き加入促進を図っていく。</t>
    <rPh sb="117" eb="125">
      <t>コウエイキギョウカイケイイコウ</t>
    </rPh>
    <rPh sb="126" eb="127">
      <t>トモナ</t>
    </rPh>
    <rPh sb="149" eb="152">
      <t>ホンネンド</t>
    </rPh>
    <rPh sb="153" eb="155">
      <t>ゼンコク</t>
    </rPh>
    <rPh sb="155" eb="157">
      <t>ヘイキン</t>
    </rPh>
    <rPh sb="159" eb="161">
      <t>オオハバ</t>
    </rPh>
    <rPh sb="162" eb="164">
      <t>ゲンショウ</t>
    </rPh>
    <rPh sb="218" eb="223">
      <t>オスイショリヒ</t>
    </rPh>
    <rPh sb="224" eb="226">
      <t>ゾウカ</t>
    </rPh>
    <rPh sb="253" eb="256">
      <t>サンカンブ</t>
    </rPh>
    <rPh sb="260" eb="264">
      <t>スイセンカリツ</t>
    </rPh>
    <rPh sb="265" eb="266">
      <t>ヨコ</t>
    </rPh>
    <rPh sb="273" eb="278">
      <t>シセツリヨウリツ</t>
    </rPh>
    <rPh sb="279" eb="281">
      <t>ビゲン</t>
    </rPh>
    <phoneticPr fontId="4"/>
  </si>
  <si>
    <t>将来、人口減少による加入者の減に伴う使用水量の大幅な減少や、物価高騰による光熱水費、資材の高騰が経営に影響を与えていることが予測される。今後は、施設のダウンサイジングやストックマネジメント計画に沿った適切な設備更新を行い、更新費用を賄うためにも今後は使用料改定についても検討を行う。</t>
    <rPh sb="0" eb="2">
      <t>ショウライ</t>
    </rPh>
    <rPh sb="62" eb="64">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</si>
</sst>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D8-458F-875A-4B1B23E411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CD8-458F-875A-4B1B23E411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56.52</c:v>
                </c:pt>
                <c:pt idx="1">
                  <c:v>57.61</c:v>
                </c:pt>
                <c:pt idx="2">
                  <c:v>57.61</c:v>
                </c:pt>
                <c:pt idx="3">
                  <c:v>54.35</c:v>
                </c:pt>
                <c:pt idx="4">
                  <c:v>54.35</c:v>
                </c:pt>
              </c:numCache>
            </c:numRef>
          </c:val>
          <c:extLst>
            <c:ext xmlns:c16="http://schemas.microsoft.com/office/drawing/2014/chart" uri="{C3380CC4-5D6E-409C-BE32-E72D297353CC}">
              <c16:uniqueId val="{00000000-EDC6-44D2-B59B-5398ECF4CE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EDC6-44D2-B59B-5398ECF4CE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94.44</c:v>
                </c:pt>
                <c:pt idx="1">
                  <c:v>94.39</c:v>
                </c:pt>
                <c:pt idx="2">
                  <c:v>95.08</c:v>
                </c:pt>
                <c:pt idx="3">
                  <c:v>95.08</c:v>
                </c:pt>
                <c:pt idx="4">
                  <c:v>94.71</c:v>
                </c:pt>
              </c:numCache>
            </c:numRef>
          </c:val>
          <c:extLst>
            <c:ext xmlns:c16="http://schemas.microsoft.com/office/drawing/2014/chart" uri="{C3380CC4-5D6E-409C-BE32-E72D297353CC}">
              <c16:uniqueId val="{00000000-9E4A-4461-BAC6-786AA604E1A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9E4A-4461-BAC6-786AA604E1A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101.67</c:v>
                </c:pt>
                <c:pt idx="1">
                  <c:v>99.08</c:v>
                </c:pt>
                <c:pt idx="2">
                  <c:v>96.44</c:v>
                </c:pt>
                <c:pt idx="3">
                  <c:v>80.84</c:v>
                </c:pt>
                <c:pt idx="4">
                  <c:v>76.95</c:v>
                </c:pt>
              </c:numCache>
            </c:numRef>
          </c:val>
          <c:extLst>
            <c:ext xmlns:c16="http://schemas.microsoft.com/office/drawing/2014/chart" uri="{C3380CC4-5D6E-409C-BE32-E72D297353CC}">
              <c16:uniqueId val="{00000000-424D-47EF-83A4-DDEA8990F14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4D-47EF-83A4-DDEA8990F14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D7-4DC3-B0A3-6D0473ABB4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D7-4DC3-B0A3-6D0473ABB4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23-406B-8CFF-359E5E89DF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23-406B-8CFF-359E5E89DF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13-467E-A2E8-93805F7A58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13-467E-A2E8-93805F7A58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A2-4786-86BD-DA79AA6C17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A2-4786-86BD-DA79AA6C17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207.01</c:v>
                </c:pt>
                <c:pt idx="1">
                  <c:v>0</c:v>
                </c:pt>
                <c:pt idx="2">
                  <c:v>0</c:v>
                </c:pt>
                <c:pt idx="3">
                  <c:v>0</c:v>
                </c:pt>
                <c:pt idx="4">
                  <c:v>0</c:v>
                </c:pt>
              </c:numCache>
            </c:numRef>
          </c:val>
          <c:extLst>
            <c:ext xmlns:c16="http://schemas.microsoft.com/office/drawing/2014/chart" uri="{C3380CC4-5D6E-409C-BE32-E72D297353CC}">
              <c16:uniqueId val="{00000000-9ADC-4AC6-A72E-103751919A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9ADC-4AC6-A72E-103751919A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70.17</c:v>
                </c:pt>
                <c:pt idx="1">
                  <c:v>81.83</c:v>
                </c:pt>
                <c:pt idx="2">
                  <c:v>68.540000000000006</c:v>
                </c:pt>
                <c:pt idx="3">
                  <c:v>60.57</c:v>
                </c:pt>
                <c:pt idx="4">
                  <c:v>28.89</c:v>
                </c:pt>
              </c:numCache>
            </c:numRef>
          </c:val>
          <c:extLst>
            <c:ext xmlns:c16="http://schemas.microsoft.com/office/drawing/2014/chart" uri="{C3380CC4-5D6E-409C-BE32-E72D297353CC}">
              <c16:uniqueId val="{00000000-1645-4452-A57F-17F03EF0D9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1645-4452-A57F-17F03EF0D9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277.01</c:v>
                </c:pt>
                <c:pt idx="1">
                  <c:v>241.06</c:v>
                </c:pt>
                <c:pt idx="2">
                  <c:v>286.45999999999998</c:v>
                </c:pt>
                <c:pt idx="3">
                  <c:v>289.25</c:v>
                </c:pt>
                <c:pt idx="4">
                  <c:v>631.85</c:v>
                </c:pt>
              </c:numCache>
            </c:numRef>
          </c:val>
          <c:extLst>
            <c:ext xmlns:c16="http://schemas.microsoft.com/office/drawing/2014/chart" uri="{C3380CC4-5D6E-409C-BE32-E72D297353CC}">
              <c16:uniqueId val="{00000000-CD50-4224-BF40-2D0E2F5AA5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D50-4224-BF40-2D0E2F5AA5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苓北町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6409</v>
      </c>
      <c r="AM8" s="41"/>
      <c r="AN8" s="41"/>
      <c r="AO8" s="41"/>
      <c r="AP8" s="41"/>
      <c r="AQ8" s="41"/>
      <c r="AR8" s="41"/>
      <c r="AS8" s="41"/>
      <c r="AT8" s="34">
        <f>データ!T6</f>
        <v>638.22</v>
      </c>
      <c r="AU8" s="34"/>
      <c r="AV8" s="34"/>
      <c r="AW8" s="34"/>
      <c r="AX8" s="34"/>
      <c r="AY8" s="34"/>
      <c r="AZ8" s="34"/>
      <c r="BA8" s="34"/>
      <c r="BB8" s="34">
        <f>データ!U6</f>
        <v>10.039999999999999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2.68</v>
      </c>
      <c r="Q10" s="34"/>
      <c r="R10" s="34"/>
      <c r="S10" s="34"/>
      <c r="T10" s="34"/>
      <c r="U10" s="34"/>
      <c r="V10" s="34"/>
      <c r="W10" s="34">
        <f>データ!Q6</f>
        <v>100</v>
      </c>
      <c r="X10" s="34"/>
      <c r="Y10" s="34"/>
      <c r="Z10" s="34"/>
      <c r="AA10" s="34"/>
      <c r="AB10" s="34"/>
      <c r="AC10" s="34"/>
      <c r="AD10" s="41">
        <f>データ!R6</f>
        <v>3790</v>
      </c>
      <c r="AE10" s="41"/>
      <c r="AF10" s="41"/>
      <c r="AG10" s="41"/>
      <c r="AH10" s="41"/>
      <c r="AI10" s="41"/>
      <c r="AJ10" s="41"/>
      <c r="AK10" s="2"/>
      <c r="AL10" s="41">
        <f>データ!V6</f>
        <v>170</v>
      </c>
      <c r="AM10" s="41"/>
      <c r="AN10" s="41"/>
      <c r="AO10" s="41"/>
      <c r="AP10" s="41"/>
      <c r="AQ10" s="41"/>
      <c r="AR10" s="41"/>
      <c r="AS10" s="41"/>
      <c r="AT10" s="34">
        <f>データ!W6</f>
        <v>0.21</v>
      </c>
      <c r="AU10" s="34"/>
      <c r="AV10" s="34"/>
      <c r="AW10" s="34"/>
      <c r="AX10" s="34"/>
      <c r="AY10" s="34"/>
      <c r="AZ10" s="34"/>
      <c r="BA10" s="34"/>
      <c r="BB10" s="34">
        <f>データ!X6</f>
        <v>809.52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t="13.25"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t="13.25"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vZZ9/DImxKuczAH2WnVDiNgrMeV5TsVnUeOVLzVGnqNiBsgcv9hLa83AJ5bbwn8Q1vPQLM/TdPixT73Ichoydw==" saltValue="X+c4MkF8Y9ivOQ8b0oXi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435317</v>
      </c>
      <c r="D6" s="19">
        <f t="shared" si="3"/>
        <v>47</v>
      </c>
      <c r="E6" s="19">
        <f t="shared" si="3"/>
        <v>17</v>
      </c>
      <c r="F6" s="19">
        <f t="shared" si="3"/>
        <v>5</v>
      </c>
      <c r="G6" s="19">
        <f t="shared" si="3"/>
        <v>0</v>
      </c>
      <c r="H6" s="19" t="str">
        <f t="shared" si="3"/>
        <v>熊本県　苓北町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2.68</v>
      </c>
      <c r="Q6" s="20">
        <f t="shared" si="3"/>
        <v>100</v>
      </c>
      <c r="R6" s="20">
        <f t="shared" si="3"/>
        <v>3790</v>
      </c>
      <c r="S6" s="20">
        <f t="shared" si="3"/>
        <v>6409</v>
      </c>
      <c r="T6" s="20">
        <f t="shared" si="3"/>
        <v>638.22</v>
      </c>
      <c r="U6" s="20">
        <f t="shared" si="3"/>
        <v>10.039999999999999</v>
      </c>
      <c r="V6" s="20">
        <f t="shared" si="3"/>
        <v>170</v>
      </c>
      <c r="W6" s="20">
        <f t="shared" si="3"/>
        <v>0.21</v>
      </c>
      <c r="X6" s="20">
        <f t="shared" si="3"/>
        <v>809.52</v>
      </c>
      <c r="Y6" s="21">
        <f>IF(Y7="",NA(),Y7)</f>
        <v>101.67</v>
      </c>
      <c r="Z6" s="21">
        <f t="shared" ref="Z6:AH6" si="4">IF(Z7="",NA(),Z7)</f>
        <v>99.08</v>
      </c>
      <c r="AA6" s="21">
        <f t="shared" si="4"/>
        <v>96.44</v>
      </c>
      <c r="AB6" s="21">
        <f t="shared" si="4"/>
        <v>80.84</v>
      </c>
      <c r="AC6" s="21">
        <f t="shared" si="4"/>
        <v>76.95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207.01</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70.17</v>
      </c>
      <c r="BR6" s="21">
        <f t="shared" ref="BR6:BZ6" si="8">IF(BR7="",NA(),BR7)</f>
        <v>81.83</v>
      </c>
      <c r="BS6" s="21">
        <f t="shared" si="8"/>
        <v>68.540000000000006</v>
      </c>
      <c r="BT6" s="21">
        <f t="shared" si="8"/>
        <v>60.57</v>
      </c>
      <c r="BU6" s="21">
        <f t="shared" si="8"/>
        <v>28.89</v>
      </c>
      <c r="BV6" s="21">
        <f t="shared" si="8"/>
        <v>57.31</v>
      </c>
      <c r="BW6" s="21">
        <f t="shared" si="8"/>
        <v>57.08</v>
      </c>
      <c r="BX6" s="21">
        <f t="shared" si="8"/>
        <v>56.26</v>
      </c>
      <c r="BY6" s="21">
        <f t="shared" si="8"/>
        <v>52.94</v>
      </c>
      <c r="BZ6" s="21">
        <f t="shared" si="8"/>
        <v>52.05</v>
      </c>
      <c r="CA6" s="20" t="str">
        <f>IF(CA7="","",IF(CA7="-","【-】","【"&amp;SUBSTITUTE(TEXT(CA7,"#,##0.00"),"-","△")&amp;"】"))</f>
        <v>【56.93】</v>
      </c>
      <c r="CB6" s="21">
        <f>IF(CB7="",NA(),CB7)</f>
        <v>277.01</v>
      </c>
      <c r="CC6" s="21">
        <f t="shared" ref="CC6:CK6" si="9">IF(CC7="",NA(),CC7)</f>
        <v>241.06</v>
      </c>
      <c r="CD6" s="21">
        <f t="shared" si="9"/>
        <v>286.45999999999998</v>
      </c>
      <c r="CE6" s="21">
        <f t="shared" si="9"/>
        <v>289.25</v>
      </c>
      <c r="CF6" s="21">
        <f t="shared" si="9"/>
        <v>631.85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56.52</v>
      </c>
      <c r="CN6" s="21">
        <f t="shared" ref="CN6:CV6" si="10">IF(CN7="",NA(),CN7)</f>
        <v>57.61</v>
      </c>
      <c r="CO6" s="21">
        <f t="shared" si="10"/>
        <v>57.61</v>
      </c>
      <c r="CP6" s="21">
        <f t="shared" si="10"/>
        <v>54.35</v>
      </c>
      <c r="CQ6" s="21">
        <f t="shared" si="10"/>
        <v>54.35</v>
      </c>
      <c r="CR6" s="21">
        <f t="shared" si="10"/>
        <v>50.14</v>
      </c>
      <c r="CS6" s="21">
        <f t="shared" si="10"/>
        <v>54.83</v>
      </c>
      <c r="CT6" s="21">
        <f t="shared" si="10"/>
        <v>66.53</v>
      </c>
      <c r="CU6" s="21">
        <f t="shared" si="10"/>
        <v>52.35</v>
      </c>
      <c r="CV6" s="21">
        <f t="shared" si="10"/>
        <v>46.25</v>
      </c>
      <c r="CW6" s="20" t="str">
        <f>IF(CW7="","",IF(CW7="-","【-】","【"&amp;SUBSTITUTE(TEXT(CW7,"#,##0.00"),"-","△")&amp;"】"))</f>
        <v>【49.87】</v>
      </c>
      <c r="CX6" s="21">
        <f>IF(CX7="",NA(),CX7)</f>
        <v>94.44</v>
      </c>
      <c r="CY6" s="21">
        <f t="shared" ref="CY6:DG6" si="11">IF(CY7="",NA(),CY7)</f>
        <v>94.39</v>
      </c>
      <c r="CZ6" s="21">
        <f t="shared" si="11"/>
        <v>95.08</v>
      </c>
      <c r="DA6" s="21">
        <f t="shared" si="11"/>
        <v>95.08</v>
      </c>
      <c r="DB6" s="21">
        <f t="shared" si="11"/>
        <v>94.71</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435317</v>
      </c>
      <c r="D7" s="23">
        <v>47</v>
      </c>
      <c r="E7" s="23">
        <v>17</v>
      </c>
      <c r="F7" s="23">
        <v>5</v>
      </c>
      <c r="G7" s="23">
        <v>0</v>
      </c>
      <c r="H7" s="23" t="s">
        <v>98</v>
      </c>
      <c r="I7" s="23" t="s">
        <v>99</v>
      </c>
      <c r="J7" s="23" t="s">
        <v>100</v>
      </c>
      <c r="K7" s="23" t="s">
        <v>101</v>
      </c>
      <c r="L7" s="23" t="s">
        <v>102</v>
      </c>
      <c r="M7" s="23" t="s">
        <v>103</v>
      </c>
      <c r="N7" s="24" t="s">
        <v>104</v>
      </c>
      <c r="O7" s="24" t="s">
        <v>105</v>
      </c>
      <c r="P7" s="24">
        <v>2.68</v>
      </c>
      <c r="Q7" s="24">
        <v>100</v>
      </c>
      <c r="R7" s="24">
        <v>3790</v>
      </c>
      <c r="S7" s="24">
        <v>6409</v>
      </c>
      <c r="T7" s="24">
        <v>638.22</v>
      </c>
      <c r="U7" s="24">
        <v>10.039999999999999</v>
      </c>
      <c r="V7" s="24">
        <v>170</v>
      </c>
      <c r="W7" s="24">
        <v>0.21</v>
      </c>
      <c r="X7" s="24">
        <v>809.52</v>
      </c>
      <c r="Y7" s="24">
        <v>101.67</v>
      </c>
      <c r="Z7" s="24">
        <v>99.08</v>
      </c>
      <c r="AA7" s="24">
        <v>96.44</v>
      </c>
      <c r="AB7" s="24">
        <v>80.84</v>
      </c>
      <c r="AC7" s="24">
        <v>76.95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207.01</v>
      </c>
      <c r="BG7" s="24">
        <v>0</v>
      </c>
      <c r="BH7" s="24">
        <v>0</v>
      </c>
      <c r="BI7" s="24">
        <v>0</v>
      </c>
      <c r="BJ7" s="24">
        <v>0</v>
      </c>
      <c r="BK7" s="24">
        <v>826.83</v>
      </c>
      <c r="BL7" s="24">
        <v>867.83</v>
      </c>
      <c r="BM7" s="24">
        <v>791.76</v>
      </c>
      <c r="BN7" s="24">
        <v>900.82</v>
      </c>
      <c r="BO7" s="24">
        <v>839.21</v>
      </c>
      <c r="BP7" s="24">
        <v>785.1</v>
      </c>
      <c r="BQ7" s="24">
        <v>70.17</v>
      </c>
      <c r="BR7" s="24">
        <v>81.83</v>
      </c>
      <c r="BS7" s="24">
        <v>68.540000000000006</v>
      </c>
      <c r="BT7" s="24">
        <v>60.57</v>
      </c>
      <c r="BU7" s="24">
        <v>28.89</v>
      </c>
      <c r="BV7" s="24">
        <v>57.31</v>
      </c>
      <c r="BW7" s="24">
        <v>57.08</v>
      </c>
      <c r="BX7" s="24">
        <v>56.26</v>
      </c>
      <c r="BY7" s="24">
        <v>52.94</v>
      </c>
      <c r="BZ7" s="24">
        <v>52.05</v>
      </c>
      <c r="CA7" s="24">
        <v>56.93</v>
      </c>
      <c r="CB7" s="24">
        <v>277.01</v>
      </c>
      <c r="CC7" s="24">
        <v>241.06</v>
      </c>
      <c r="CD7" s="24">
        <v>286.45999999999998</v>
      </c>
      <c r="CE7" s="24">
        <v>289.25</v>
      </c>
      <c r="CF7" s="24">
        <v>631.85</v>
      </c>
      <c r="CG7" s="24">
        <v>273.52</v>
      </c>
      <c r="CH7" s="24">
        <v>274.99</v>
      </c>
      <c r="CI7" s="24">
        <v>282.08999999999997</v>
      </c>
      <c r="CJ7" s="24">
        <v>303.27999999999997</v>
      </c>
      <c r="CK7" s="24">
        <v>301.86</v>
      </c>
      <c r="CL7" s="24">
        <v>271.14999999999998</v>
      </c>
      <c r="CM7" s="24">
        <v>56.52</v>
      </c>
      <c r="CN7" s="24">
        <v>57.61</v>
      </c>
      <c r="CO7" s="24">
        <v>57.61</v>
      </c>
      <c r="CP7" s="24">
        <v>54.35</v>
      </c>
      <c r="CQ7" s="24">
        <v>54.35</v>
      </c>
      <c r="CR7" s="24">
        <v>50.14</v>
      </c>
      <c r="CS7" s="24">
        <v>54.83</v>
      </c>
      <c r="CT7" s="24">
        <v>66.53</v>
      </c>
      <c r="CU7" s="24">
        <v>52.35</v>
      </c>
      <c r="CV7" s="24">
        <v>46.25</v>
      </c>
      <c r="CW7" s="24">
        <v>49.87</v>
      </c>
      <c r="CX7" s="24">
        <v>94.44</v>
      </c>
      <c r="CY7" s="24">
        <v>94.39</v>
      </c>
      <c r="CZ7" s="24">
        <v>95.08</v>
      </c>
      <c r="DA7" s="24">
        <v>95.08</v>
      </c>
      <c r="DB7" s="24">
        <v>94.71</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2025-02-17T04:42:47Z</cp:lastPrinted>
  <dcterms:created xsi:type="dcterms:W3CDTF">2024-12-19T01:45:31Z</dcterms:created>
  <dcterms:modified xsi:type="dcterms:W3CDTF">2025-02-18T06:27:01Z</dcterms:modified>
  <cp:category/>
</cp:coreProperties>
</file>