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39 水上村\【完】下水道\"/>
    </mc:Choice>
  </mc:AlternateContent>
  <workbookProtection workbookAlgorithmName="SHA-512" workbookHashValue="ARUjKg8QzVddxvWbfbBYA32/rKbTIWaHpi8n55LS6kyWX9uIeTV48Y7xa1ps5c5QGVw1Hv6OZpez/MX2yfHQvw==" workbookSaltValue="HefTp9ICj0IP1a/ZWn5gqQ==" workbookSpinCount="100000" lockStructure="1"/>
  <bookViews>
    <workbookView xWindow="0" yWindow="0" windowWidth="14380" windowHeight="422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I10" i="4"/>
  <c r="AL8"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<sst xmlns="http://schemas.openxmlformats.org/spreadsheetml/2006/main" count="236" uniqueCount="120">
  <si>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</si>
  <si>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</si>
  <si>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</si>
  <si>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</si>
  <si>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</si>
  <si>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</si>
  <si>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</si>
  <si>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</si>
  <si>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</si>
  <si>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</si>
  <si>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</si>
  <si>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</si>
  <si>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</si>
  <si>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</si>
  <si>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</si>
  <si>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</si>
  <si>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</si>
  <si>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</si>
  <si>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</si>
  <si>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</si>
  <si>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</si>
  <si>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</si>
  <si>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</si>
  <si>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</si>
  <si>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</si>
  <si>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</si>
  <si>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</si>
  <si>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</si>
  <si>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</si>
  <si>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</si>
  <si>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</si>
  <si>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</si>
  <si>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</si>
  <si>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</si>
  <si>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</si>
  <si>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</si>
  <si>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</si>
  <si>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</si>
  <si>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</si>
  <si>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</si>
  <si>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</si>
  <si>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</si>
  <si>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</si>
  <si>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</si>
  <si>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</si>
  <si>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</si>
  <si>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</si>
  <si>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</si>
  <si>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</si>
  <si>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</si>
  <si>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</si>
  <si>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</si>
  <si>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</si>
  <si>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</si>
  <si>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</si>
  <si>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</si>
  <si>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</si>
  <si>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</si>
  <si>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</si>
  <si>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</si>
  <si>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</si>
  <si>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</si>
  <si>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</si>
  <si>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</si>
  <si>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</si>
  <si>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</si>
  <si>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</si>
  <si>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</si>
  <si>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</si>
  <si>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</si>
  <si>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</si>
  <si>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</si>
  <si>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</si>
  <si>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</si>
  <si>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</si>
  <si>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</si>
  <si>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</si>
  <si>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</si>
  <si>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</si>
  <si>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</si>
  <si>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</si>
  <si>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</si>
  <si>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</si>
  <si>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</si>
  <si>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</si>
  <si>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</si>
  <si>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</si>
  <si>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</si>
  <si>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</si>
  <si>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</si>
  <si>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</si>
  <si>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</si>
  <si>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</si>
  <si>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</si>
  <si>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</si>
  <si>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</si>
  <si>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</si>
  <si>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</si>
  <si>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水上村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</si>
  <si>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</si>
  <si>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</si>
  <si>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</si>
  <si>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</si>
  <si>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</si>
  <si>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</si>
  <si>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</si>
  <si>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</si>
  <si>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</si>
  <si>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</si>
  <si>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</si>
  <si>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</si>
  <si>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</si>
  <si>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</si>
  <si>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</si>
  <si>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</si>
  <si>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</si>
  <si>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</si>
  <si>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機械設備の更新時期が来ており、Ｒ1年に事業計画を策定した。
今後は、同計画に基づき処理場の機器更新等を実施していくため、多大な経費が掛かることが予想されるため、適正な運営管理を行っていく上で、接続率の向上及び不必要な経費の削減に努めていきたい。
また、経営戦略については、令和7年度に改定年度となるため、令和7年度に見直しをおこなっていく。
【経営戦略】
○H29.3　策定済み
※法適用化に伴い見直していく必要あり。</t>
    <phoneticPr fontId="4"/>
  </si>
  <si>
    <t>①収益的収支比率
収支比率は100％以上となっており、前年度と比較すると若干の改善が見られる。しかし、前年度は修繕等が少なかったためで、今後老朽化に伴うポンプ機器等の改修及び管路布設工事を実施すると、さらに収支比率の減少が予想される。
⑤経費回収率
前年度より若干の改善は見られたが、類似団体と比較しても平均を下回っている。人口減少に伴う使用料収入が減少する中、施設の更新等も控えており財源の確保が課題である。
⑥汚水処理原価
類似団体と比較すると処理原価は低く抑えられているが、今後施設の改築更新を実施していく上で、処理費の増加が見込まれる。
⑦施設利用率
平均値を上回っており、十分な利用率を確保している。
⑧水洗化率
昨年度より上昇しており、類似団体平均値を上回っている。今後とも普及啓発を行い接続率の向上に努めていきたい。</t>
    <rPh sb="89" eb="91">
      <t>フセツ</t>
    </rPh>
    <rPh sb="91" eb="93">
      <t>コウジ</t>
    </rPh>
    <rPh sb="280" eb="283">
      <t>ヘイキンチ</t>
    </rPh>
    <rPh sb="284" eb="286">
      <t>ウワマワ</t>
    </rPh>
    <phoneticPr fontId="4"/>
  </si>
  <si>
    <t>Ｒ1に策定した事業計画に伴い、適正な老朽化対策及び機能強化を実施していく。
また、公営企業会計移行に向けＲ３年度から事業に取組み、Ｒ６年度からの法適用を実施している。今後は適正な資産管理・施設の維持改善や長寿命化を図っていきたい。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</si>
</sst>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15-4904-B6AE-82E6207C0ED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EF15-4904-B6AE-82E6207C0ED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formatCode="#,##0.00;&quot;△&quot;#,##0.00;&quot;-&quot;">
                  <c:v>60.19</c:v>
                </c:pt>
                <c:pt idx="3" formatCode="#,##0.00;&quot;△&quot;#,##0.00;&quot;-&quot;">
                  <c:v>57.41</c:v>
                </c:pt>
                <c:pt idx="4" formatCode="#,##0.00;&quot;△&quot;#,##0.00;&quot;-&quot;">
                  <c:v>54.63</c:v>
                </c:pt>
              </c:numCache>
            </c:numRef>
          </c:val>
          <c:extLst>
            <c:ext xmlns:c16="http://schemas.microsoft.com/office/drawing/2014/chart" uri="{C3380CC4-5D6E-409C-BE32-E72D297353CC}">
              <c16:uniqueId val="{00000000-48FD-4960-8E85-11A65E4887B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48FD-4960-8E85-11A65E4887B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86.03</c:v>
                </c:pt>
                <c:pt idx="1">
                  <c:v>85.8</c:v>
                </c:pt>
                <c:pt idx="2">
                  <c:v>86.71</c:v>
                </c:pt>
                <c:pt idx="3">
                  <c:v>87.25</c:v>
                </c:pt>
                <c:pt idx="4">
                  <c:v>89.3</c:v>
                </c:pt>
              </c:numCache>
            </c:numRef>
          </c:val>
          <c:extLst>
            <c:ext xmlns:c16="http://schemas.microsoft.com/office/drawing/2014/chart" uri="{C3380CC4-5D6E-409C-BE32-E72D297353CC}">
              <c16:uniqueId val="{00000000-ED2F-4D40-BA4B-394F8F83C0E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ED2F-4D40-BA4B-394F8F83C0E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100.4</c:v>
                </c:pt>
                <c:pt idx="1">
                  <c:v>102.14</c:v>
                </c:pt>
                <c:pt idx="2">
                  <c:v>95.25</c:v>
                </c:pt>
                <c:pt idx="3">
                  <c:v>99.5</c:v>
                </c:pt>
                <c:pt idx="4">
                  <c:v>105.33</c:v>
                </c:pt>
              </c:numCache>
            </c:numRef>
          </c:val>
          <c:extLst>
            <c:ext xmlns:c16="http://schemas.microsoft.com/office/drawing/2014/chart" uri="{C3380CC4-5D6E-409C-BE32-E72D297353CC}">
              <c16:uniqueId val="{00000000-756E-4734-B54C-659E4D1F066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6E-4734-B54C-659E4D1F066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C6-42F3-BEF7-6FD69B0C9A8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C6-42F3-BEF7-6FD69B0C9A8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01-4B2E-BF8E-76C17C9E19C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01-4B2E-BF8E-76C17C9E19C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D6-4DA9-84BB-35C55AF6803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D6-4DA9-84BB-35C55AF6803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EE-4401-A7CF-D6ED219B865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EE-4401-A7CF-D6ED219B865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ED-4AD1-A444-DC64A8113EC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23ED-4AD1-A444-DC64A8113EC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38.700000000000003</c:v>
                </c:pt>
                <c:pt idx="1">
                  <c:v>39.880000000000003</c:v>
                </c:pt>
                <c:pt idx="2">
                  <c:v>45.76</c:v>
                </c:pt>
                <c:pt idx="3">
                  <c:v>48.46</c:v>
                </c:pt>
                <c:pt idx="4">
                  <c:v>49.09</c:v>
                </c:pt>
              </c:numCache>
            </c:numRef>
          </c:val>
          <c:extLst>
            <c:ext xmlns:c16="http://schemas.microsoft.com/office/drawing/2014/chart" uri="{C3380CC4-5D6E-409C-BE32-E72D297353CC}">
              <c16:uniqueId val="{00000000-379B-4DEA-85D3-BCDCD88018A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379B-4DEA-85D3-BCDCD88018A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252.47</c:v>
                </c:pt>
                <c:pt idx="1">
                  <c:v>239.69</c:v>
                </c:pt>
                <c:pt idx="2">
                  <c:v>205.3</c:v>
                </c:pt>
                <c:pt idx="3">
                  <c:v>204.36</c:v>
                </c:pt>
                <c:pt idx="4">
                  <c:v>209.03</c:v>
                </c:pt>
              </c:numCache>
            </c:numRef>
          </c:val>
          <c:extLst>
            <c:ext xmlns:c16="http://schemas.microsoft.com/office/drawing/2014/chart" uri="{C3380CC4-5D6E-409C-BE32-E72D297353CC}">
              <c16:uniqueId val="{00000000-BEAC-4D50-853E-3109BC7CB7E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BEAC-4D50-853E-3109BC7CB7E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115" zoomScaleNormal="11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熊本県　水上村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1976</v>
      </c>
      <c r="AM8" s="45"/>
      <c r="AN8" s="45"/>
      <c r="AO8" s="45"/>
      <c r="AP8" s="45"/>
      <c r="AQ8" s="45"/>
      <c r="AR8" s="45"/>
      <c r="AS8" s="45"/>
      <c r="AT8" s="44">
        <f>データ!T6</f>
        <v>190.96</v>
      </c>
      <c r="AU8" s="44"/>
      <c r="AV8" s="44"/>
      <c r="AW8" s="44"/>
      <c r="AX8" s="44"/>
      <c r="AY8" s="44"/>
      <c r="AZ8" s="44"/>
      <c r="BA8" s="44"/>
      <c r="BB8" s="44">
        <f>データ!U6</f>
        <v>10.35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30.4</v>
      </c>
      <c r="Q10" s="44"/>
      <c r="R10" s="44"/>
      <c r="S10" s="44"/>
      <c r="T10" s="44"/>
      <c r="U10" s="44"/>
      <c r="V10" s="44"/>
      <c r="W10" s="44">
        <f>データ!Q6</f>
        <v>100</v>
      </c>
      <c r="X10" s="44"/>
      <c r="Y10" s="44"/>
      <c r="Z10" s="44"/>
      <c r="AA10" s="44"/>
      <c r="AB10" s="44"/>
      <c r="AC10" s="44"/>
      <c r="AD10" s="45">
        <f>データ!R6</f>
        <v>3160</v>
      </c>
      <c r="AE10" s="45"/>
      <c r="AF10" s="45"/>
      <c r="AG10" s="45"/>
      <c r="AH10" s="45"/>
      <c r="AI10" s="45"/>
      <c r="AJ10" s="45"/>
      <c r="AK10" s="2"/>
      <c r="AL10" s="45">
        <f>データ!V6</f>
        <v>598</v>
      </c>
      <c r="AM10" s="45"/>
      <c r="AN10" s="45"/>
      <c r="AO10" s="45"/>
      <c r="AP10" s="45"/>
      <c r="AQ10" s="45"/>
      <c r="AR10" s="45"/>
      <c r="AS10" s="45"/>
      <c r="AT10" s="44">
        <f>データ!W6</f>
        <v>0.59</v>
      </c>
      <c r="AU10" s="44"/>
      <c r="AV10" s="44"/>
      <c r="AW10" s="44"/>
      <c r="AX10" s="44"/>
      <c r="AY10" s="44"/>
      <c r="AZ10" s="44"/>
      <c r="BA10" s="44"/>
      <c r="BB10" s="44">
        <f>データ!X6</f>
        <v>1013.56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119</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IyPDiU4fNCCUS74oRPVbpCni/kM3BTHfLP/JQYlancq8U2ZgxIdwTD0sKzBtNmUPRVQ12X25z6XgBf+/d8Olxg==" saltValue="dTwRFFXaQEHovr0McNYjw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435074</v>
      </c>
      <c r="D6" s="19">
        <f t="shared" si="3"/>
        <v>47</v>
      </c>
      <c r="E6" s="19">
        <f t="shared" si="3"/>
        <v>17</v>
      </c>
      <c r="F6" s="19">
        <f t="shared" si="3"/>
        <v>5</v>
      </c>
      <c r="G6" s="19">
        <f t="shared" si="3"/>
        <v>0</v>
      </c>
      <c r="H6" s="19" t="str">
        <f t="shared" si="3"/>
        <v>熊本県　水上村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30.4</v>
      </c>
      <c r="Q6" s="20">
        <f t="shared" si="3"/>
        <v>100</v>
      </c>
      <c r="R6" s="20">
        <f t="shared" si="3"/>
        <v>3160</v>
      </c>
      <c r="S6" s="20">
        <f t="shared" si="3"/>
        <v>1976</v>
      </c>
      <c r="T6" s="20">
        <f t="shared" si="3"/>
        <v>190.96</v>
      </c>
      <c r="U6" s="20">
        <f t="shared" si="3"/>
        <v>10.35</v>
      </c>
      <c r="V6" s="20">
        <f t="shared" si="3"/>
        <v>598</v>
      </c>
      <c r="W6" s="20">
        <f t="shared" si="3"/>
        <v>0.59</v>
      </c>
      <c r="X6" s="20">
        <f t="shared" si="3"/>
        <v>1013.56</v>
      </c>
      <c r="Y6" s="21">
        <f>IF(Y7="",NA(),Y7)</f>
        <v>100.4</v>
      </c>
      <c r="Z6" s="21">
        <f t="shared" ref="Z6:AH6" si="4">IF(Z7="",NA(),Z7)</f>
        <v>102.14</v>
      </c>
      <c r="AA6" s="21">
        <f t="shared" si="4"/>
        <v>95.25</v>
      </c>
      <c r="AB6" s="21">
        <f t="shared" si="4"/>
        <v>99.5</v>
      </c>
      <c r="AC6" s="21">
        <f t="shared" si="4"/>
        <v>105.33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38.700000000000003</v>
      </c>
      <c r="BR6" s="21">
        <f t="shared" ref="BR6:BZ6" si="8">IF(BR7="",NA(),BR7)</f>
        <v>39.880000000000003</v>
      </c>
      <c r="BS6" s="21">
        <f t="shared" si="8"/>
        <v>45.76</v>
      </c>
      <c r="BT6" s="21">
        <f t="shared" si="8"/>
        <v>48.46</v>
      </c>
      <c r="BU6" s="21">
        <f t="shared" si="8"/>
        <v>49.09</v>
      </c>
      <c r="BV6" s="21">
        <f t="shared" si="8"/>
        <v>57.31</v>
      </c>
      <c r="BW6" s="21">
        <f t="shared" si="8"/>
        <v>57.08</v>
      </c>
      <c r="BX6" s="21">
        <f t="shared" si="8"/>
        <v>56.26</v>
      </c>
      <c r="BY6" s="21">
        <f t="shared" si="8"/>
        <v>52.94</v>
      </c>
      <c r="BZ6" s="21">
        <f t="shared" si="8"/>
        <v>52.05</v>
      </c>
      <c r="CA6" s="20" t="str">
        <f>IF(CA7="","",IF(CA7="-","【-】","【"&amp;SUBSTITUTE(TEXT(CA7,"#,##0.00"),"-","△")&amp;"】"))</f>
        <v>【56.93】</v>
      </c>
      <c r="CB6" s="21">
        <f>IF(CB7="",NA(),CB7)</f>
        <v>252.47</v>
      </c>
      <c r="CC6" s="21">
        <f t="shared" ref="CC6:CK6" si="9">IF(CC7="",NA(),CC7)</f>
        <v>239.69</v>
      </c>
      <c r="CD6" s="21">
        <f t="shared" si="9"/>
        <v>205.3</v>
      </c>
      <c r="CE6" s="21">
        <f t="shared" si="9"/>
        <v>204.36</v>
      </c>
      <c r="CF6" s="21">
        <f t="shared" si="9"/>
        <v>209.03</v>
      </c>
      <c r="CG6" s="21">
        <f t="shared" si="9"/>
        <v>273.52</v>
      </c>
      <c r="CH6" s="21">
        <f t="shared" si="9"/>
        <v>274.99</v>
      </c>
      <c r="CI6" s="21">
        <f t="shared" si="9"/>
        <v>282.08999999999997</v>
      </c>
      <c r="CJ6" s="21">
        <f t="shared" si="9"/>
        <v>303.27999999999997</v>
      </c>
      <c r="CK6" s="21">
        <f t="shared" si="9"/>
        <v>301.86</v>
      </c>
      <c r="CL6" s="20" t="str">
        <f>IF(CL7="","",IF(CL7="-","【-】","【"&amp;SUBSTITUTE(TEXT(CL7,"#,##0.00"),"-","△")&amp;"】"))</f>
        <v>【271.15】</v>
      </c>
      <c r="CM6" s="20">
        <f>IF(CM7="",NA(),CM7)</f>
        <v>0</v>
      </c>
      <c r="CN6" s="20">
        <f t="shared" ref="CN6:CV6" si="10">IF(CN7="",NA(),CN7)</f>
        <v>0</v>
      </c>
      <c r="CO6" s="21">
        <f t="shared" si="10"/>
        <v>60.19</v>
      </c>
      <c r="CP6" s="21">
        <f t="shared" si="10"/>
        <v>57.41</v>
      </c>
      <c r="CQ6" s="21">
        <f t="shared" si="10"/>
        <v>54.63</v>
      </c>
      <c r="CR6" s="21">
        <f t="shared" si="10"/>
        <v>50.14</v>
      </c>
      <c r="CS6" s="21">
        <f t="shared" si="10"/>
        <v>54.83</v>
      </c>
      <c r="CT6" s="21">
        <f t="shared" si="10"/>
        <v>66.53</v>
      </c>
      <c r="CU6" s="21">
        <f t="shared" si="10"/>
        <v>52.35</v>
      </c>
      <c r="CV6" s="21">
        <f t="shared" si="10"/>
        <v>46.25</v>
      </c>
      <c r="CW6" s="20" t="str">
        <f>IF(CW7="","",IF(CW7="-","【-】","【"&amp;SUBSTITUTE(TEXT(CW7,"#,##0.00"),"-","△")&amp;"】"))</f>
        <v>【49.87】</v>
      </c>
      <c r="CX6" s="21">
        <f>IF(CX7="",NA(),CX7)</f>
        <v>86.03</v>
      </c>
      <c r="CY6" s="21">
        <f t="shared" ref="CY6:DG6" si="11">IF(CY7="",NA(),CY7)</f>
        <v>85.8</v>
      </c>
      <c r="CZ6" s="21">
        <f t="shared" si="11"/>
        <v>86.71</v>
      </c>
      <c r="DA6" s="21">
        <f t="shared" si="11"/>
        <v>87.25</v>
      </c>
      <c r="DB6" s="21">
        <f t="shared" si="11"/>
        <v>89.3</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435074</v>
      </c>
      <c r="D7" s="23">
        <v>47</v>
      </c>
      <c r="E7" s="23">
        <v>17</v>
      </c>
      <c r="F7" s="23">
        <v>5</v>
      </c>
      <c r="G7" s="23">
        <v>0</v>
      </c>
      <c r="H7" s="23" t="s">
        <v>98</v>
      </c>
      <c r="I7" s="23" t="s">
        <v>99</v>
      </c>
      <c r="J7" s="23" t="s">
        <v>100</v>
      </c>
      <c r="K7" s="23" t="s">
        <v>101</v>
      </c>
      <c r="L7" s="23" t="s">
        <v>102</v>
      </c>
      <c r="M7" s="23" t="s">
        <v>103</v>
      </c>
      <c r="N7" s="24" t="s">
        <v>104</v>
      </c>
      <c r="O7" s="24" t="s">
        <v>105</v>
      </c>
      <c r="P7" s="24">
        <v>30.4</v>
      </c>
      <c r="Q7" s="24">
        <v>100</v>
      </c>
      <c r="R7" s="24">
        <v>3160</v>
      </c>
      <c r="S7" s="24">
        <v>1976</v>
      </c>
      <c r="T7" s="24">
        <v>190.96</v>
      </c>
      <c r="U7" s="24">
        <v>10.35</v>
      </c>
      <c r="V7" s="24">
        <v>598</v>
      </c>
      <c r="W7" s="24">
        <v>0.59</v>
      </c>
      <c r="X7" s="24">
        <v>1013.56</v>
      </c>
      <c r="Y7" s="24">
        <v>100.4</v>
      </c>
      <c r="Z7" s="24">
        <v>102.14</v>
      </c>
      <c r="AA7" s="24">
        <v>95.25</v>
      </c>
      <c r="AB7" s="24">
        <v>99.5</v>
      </c>
      <c r="AC7" s="24">
        <v>105.33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839.21</v>
      </c>
      <c r="BP7" s="24">
        <v>785.1</v>
      </c>
      <c r="BQ7" s="24">
        <v>38.700000000000003</v>
      </c>
      <c r="BR7" s="24">
        <v>39.880000000000003</v>
      </c>
      <c r="BS7" s="24">
        <v>45.76</v>
      </c>
      <c r="BT7" s="24">
        <v>48.46</v>
      </c>
      <c r="BU7" s="24">
        <v>49.09</v>
      </c>
      <c r="BV7" s="24">
        <v>57.31</v>
      </c>
      <c r="BW7" s="24">
        <v>57.08</v>
      </c>
      <c r="BX7" s="24">
        <v>56.26</v>
      </c>
      <c r="BY7" s="24">
        <v>52.94</v>
      </c>
      <c r="BZ7" s="24">
        <v>52.05</v>
      </c>
      <c r="CA7" s="24">
        <v>56.93</v>
      </c>
      <c r="CB7" s="24">
        <v>252.47</v>
      </c>
      <c r="CC7" s="24">
        <v>239.69</v>
      </c>
      <c r="CD7" s="24">
        <v>205.3</v>
      </c>
      <c r="CE7" s="24">
        <v>204.36</v>
      </c>
      <c r="CF7" s="24">
        <v>209.03</v>
      </c>
      <c r="CG7" s="24">
        <v>273.52</v>
      </c>
      <c r="CH7" s="24">
        <v>274.99</v>
      </c>
      <c r="CI7" s="24">
        <v>282.08999999999997</v>
      </c>
      <c r="CJ7" s="24">
        <v>303.27999999999997</v>
      </c>
      <c r="CK7" s="24">
        <v>301.86</v>
      </c>
      <c r="CL7" s="24">
        <v>271.14999999999998</v>
      </c>
      <c r="CM7" s="24">
        <v>0</v>
      </c>
      <c r="CN7" s="24">
        <v>0</v>
      </c>
      <c r="CO7" s="24">
        <v>60.19</v>
      </c>
      <c r="CP7" s="24">
        <v>57.41</v>
      </c>
      <c r="CQ7" s="24">
        <v>54.63</v>
      </c>
      <c r="CR7" s="24">
        <v>50.14</v>
      </c>
      <c r="CS7" s="24">
        <v>54.83</v>
      </c>
      <c r="CT7" s="24">
        <v>66.53</v>
      </c>
      <c r="CU7" s="24">
        <v>52.35</v>
      </c>
      <c r="CV7" s="24">
        <v>46.25</v>
      </c>
      <c r="CW7" s="24">
        <v>49.87</v>
      </c>
      <c r="CX7" s="24">
        <v>86.03</v>
      </c>
      <c r="CY7" s="24">
        <v>85.8</v>
      </c>
      <c r="CZ7" s="24">
        <v>86.71</v>
      </c>
      <c r="DA7" s="24">
        <v>87.25</v>
      </c>
      <c r="DB7" s="24">
        <v>89.3</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2025-01-24T07:36:49Z</dcterms:created>
  <dcterms:modified xsi:type="dcterms:W3CDTF">2025-02-19T05:35:15Z</dcterms:modified>
  <cp:category/>
</cp:coreProperties>
</file>