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39 水上村\簡水\"/>
    </mc:Choice>
  </mc:AlternateContent>
  <workbookProtection workbookAlgorithmName="SHA-512" workbookHashValue="MEkqWId/HI29JBubtNoiFHKJ6e+K/MReevCngZoajl8+380+/qfoNktcWSMmsWT6MwWYsyLgRwp5zPdZJBy9tg==" workbookSaltValue="MzghQafg4bhGoNYTWOLiJA==" workbookSpinCount="100000" lockStructure="1"/>
  <bookViews>
    <workbookView xWindow="0" yWindow="0" windowWidth="28800" windowHeight="124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<sst xmlns="http://schemas.openxmlformats.org/spreadsheetml/2006/main" count="233" uniqueCount="114">
  <si>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</si>
  <si>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</si>
  <si>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</si>
  <si>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</si>
  <si>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</si>
  <si>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</si>
  <si>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</si>
  <si>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</si>
  <si>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</si>
  <si>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</si>
  <si>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</si>
  <si>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</si>
  <si>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</si>
  <si>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</si>
  <si>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</si>
  <si>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</si>
  <si>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</si>
  <si>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</si>
  <si>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</si>
  <si>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</si>
  <si>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</si>
  <si>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</si>
  <si>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</si>
  <si>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</si>
  <si>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</si>
  <si>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</si>
  <si>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</si>
  <si>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</si>
  <si>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</si>
  <si>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</si>
  <si>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</si>
  <si>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</si>
  <si>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</si>
  <si>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</si>
  <si>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</si>
  <si>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</si>
  <si>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</si>
  <si>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</si>
  <si>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</si>
  <si>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</si>
  <si>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</si>
  <si>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</si>
  <si>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</si>
  <si>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</si>
  <si>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</si>
  <si>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</si>
  <si>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</si>
  <si>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</si>
  <si>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</si>
  <si>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</si>
  <si>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</si>
  <si>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</si>
  <si>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</si>
  <si>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</si>
  <si>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</si>
  <si>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</si>
  <si>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</si>
  <si>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</si>
  <si>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</si>
  <si>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</si>
  <si>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</si>
  <si>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</si>
  <si>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</si>
  <si>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</si>
  <si>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</si>
  <si>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</si>
  <si>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</si>
  <si>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</si>
  <si>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</si>
  <si>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</si>
  <si>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</si>
  <si>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</si>
  <si>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</si>
  <si>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</si>
  <si>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</si>
  <si>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</si>
  <si>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</si>
  <si>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</si>
  <si>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</si>
  <si>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</si>
  <si>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</si>
  <si>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</si>
  <si>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</si>
  <si>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</si>
  <si>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</si>
  <si>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</si>
  <si>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</si>
  <si>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</si>
  <si>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</si>
  <si>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</si>
  <si>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</si>
  <si>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</si>
  <si>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</si>
  <si>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</si>
  <si>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</si>
  <si>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</si>
  <si>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</si>
  <si>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</si>
  <si>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</si>
  <si>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</si>
  <si>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</si>
  <si>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</si>
  <si>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</si>
  <si>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</si>
  <si>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</si>
  <si>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</si>
  <si>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</si>
  <si>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</si>
  <si>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</si>
  <si>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</si>
  <si>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</si>
  <si>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施設及び管路ともに老朽化が進んでいる。R7年度より施設、管路を含めた更新の計画があるため、アセットマネジメント等を行い計画的な更新を図りたいと考える。</t>
    <rPh sb="21" eb="23">
      <t>ネンド</t>
    </rPh>
    <rPh sb="25" eb="27">
      <t>シセツ</t>
    </rPh>
    <rPh sb="28" eb="30">
      <t>カンロ</t>
    </rPh>
    <rPh sb="31" eb="32">
      <t>フク</t>
    </rPh>
    <rPh sb="34" eb="36">
      <t>コウシン</t>
    </rPh>
    <rPh sb="37" eb="39">
      <t>ケイカク</t>
    </rPh>
    <rPh sb="71" eb="72">
      <t>カンガ</t>
    </rPh>
    <phoneticPr fontId="4"/>
  </si>
  <si>
    <t>収益的収支の状況から類似団体と比較し、高い水準での経営が出来ていると考えられる。給水原価が抑えられていることから、収益的収支同様高い水準を保っているが、料金未納者対策を適切に実施し、今後も回収率の向上を図る。R6年度より公営企業会計へ移行していることから、施設の老朽化等これまで見えていなかった経営状況を把握できることとなったため、老朽化に伴う施設更新に備えたアセットマネジメント等の策定・運用が必要であると考える。</t>
    <rPh sb="15" eb="17">
      <t>ヒカク</t>
    </rPh>
    <rPh sb="19" eb="20">
      <t>タカ</t>
    </rPh>
    <rPh sb="21" eb="23">
      <t>スイジュン</t>
    </rPh>
    <rPh sb="34" eb="35">
      <t>カンガ</t>
    </rPh>
    <rPh sb="106" eb="108">
      <t>ネンド</t>
    </rPh>
    <rPh sb="110" eb="112">
      <t>コウエイ</t>
    </rPh>
    <rPh sb="112" eb="114">
      <t>キギョウ</t>
    </rPh>
    <rPh sb="114" eb="116">
      <t>カイケイ</t>
    </rPh>
    <rPh sb="117" eb="119">
      <t>イコウ</t>
    </rPh>
    <rPh sb="128" eb="130">
      <t>シセツ</t>
    </rPh>
    <rPh sb="131" eb="134">
      <t>ロウキュウカ</t>
    </rPh>
    <rPh sb="134" eb="135">
      <t>トウ</t>
    </rPh>
    <rPh sb="139" eb="140">
      <t>ミ</t>
    </rPh>
    <rPh sb="147" eb="149">
      <t>ケイエイ</t>
    </rPh>
    <rPh sb="149" eb="151">
      <t>ジョウキョウ</t>
    </rPh>
    <rPh sb="152" eb="154">
      <t>ハアク</t>
    </rPh>
    <phoneticPr fontId="4"/>
  </si>
  <si>
    <t>①収益的収支比率は、過去4年間は100％以上をほとんど維持しており、例年と同様の水準の経営が行えている。
R5年度については、R6年度からの公営企業会計への移行に伴う打切決算のため、高い水準となっている。
④企業債残高対給水収益比率について平均値より低いものの、今後の施設更新等に適切な施設規模となるものか分析し経営改善に努める必要がある。
⑤料金回収率は、①収益的収支比率と同様100％以上であるが、今後の更新投資等を踏まえ経営戦略等を策定し経営を続けていく。
⑥給水原価は類似団体と比較して低く抑えられており、費用効果は良好といえる。
⑦施設利用率については平均より高い水準となっており、適切な施設利用が行われている。
⑧有収率は、類似団体と比較して高く、安定した水準である。</t>
    <rPh sb="1" eb="4">
      <t>シュウエキテキ</t>
    </rPh>
    <rPh sb="4" eb="6">
      <t>シュウシ</t>
    </rPh>
    <rPh sb="6" eb="8">
      <t>ヒリツ</t>
    </rPh>
    <rPh sb="10" eb="12">
      <t>カコ</t>
    </rPh>
    <rPh sb="13" eb="15">
      <t>ネンカン</t>
    </rPh>
    <rPh sb="20" eb="22">
      <t>イジョウ</t>
    </rPh>
    <rPh sb="27" eb="29">
      <t>イジ</t>
    </rPh>
    <rPh sb="34" eb="36">
      <t>レイネン</t>
    </rPh>
    <rPh sb="37" eb="39">
      <t>ドウヨウ</t>
    </rPh>
    <rPh sb="40" eb="42">
      <t>スイジュン</t>
    </rPh>
    <rPh sb="43" eb="45">
      <t>ケイエイ</t>
    </rPh>
    <rPh sb="46" eb="47">
      <t>オコナ</t>
    </rPh>
    <rPh sb="55" eb="57">
      <t>ネンド</t>
    </rPh>
    <rPh sb="65" eb="67">
      <t>ネンド</t>
    </rPh>
    <rPh sb="70" eb="72">
      <t>コウエイ</t>
    </rPh>
    <rPh sb="72" eb="74">
      <t>キギョウ</t>
    </rPh>
    <rPh sb="74" eb="76">
      <t>カイケイ</t>
    </rPh>
    <rPh sb="78" eb="80">
      <t>イコウ</t>
    </rPh>
    <rPh sb="81" eb="82">
      <t>トモナ</t>
    </rPh>
    <rPh sb="83" eb="84">
      <t>ウ</t>
    </rPh>
    <rPh sb="84" eb="85">
      <t>キ</t>
    </rPh>
    <rPh sb="85" eb="87">
      <t>ケッサン</t>
    </rPh>
    <rPh sb="91" eb="92">
      <t>タカ</t>
    </rPh>
    <rPh sb="93" eb="95">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</si>
</sst>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7A-4F57-B3C0-4103A494C4A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0E7A-4F57-B3C0-4103A494C4A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79.37</c:v>
                </c:pt>
                <c:pt idx="1">
                  <c:v>87.15</c:v>
                </c:pt>
                <c:pt idx="2">
                  <c:v>81.22</c:v>
                </c:pt>
                <c:pt idx="3">
                  <c:v>77</c:v>
                </c:pt>
                <c:pt idx="4">
                  <c:v>76.17</c:v>
                </c:pt>
              </c:numCache>
            </c:numRef>
          </c:val>
          <c:extLst>
            <c:ext xmlns:c16="http://schemas.microsoft.com/office/drawing/2014/chart" uri="{C3380CC4-5D6E-409C-BE32-E72D297353CC}">
              <c16:uniqueId val="{00000000-0F47-4344-B187-D7B5210C758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0F47-4344-B187-D7B5210C758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83.58</c:v>
                </c:pt>
                <c:pt idx="1">
                  <c:v>83.56</c:v>
                </c:pt>
                <c:pt idx="2">
                  <c:v>83.6</c:v>
                </c:pt>
                <c:pt idx="3">
                  <c:v>89.68</c:v>
                </c:pt>
                <c:pt idx="4">
                  <c:v>89.69</c:v>
                </c:pt>
              </c:numCache>
            </c:numRef>
          </c:val>
          <c:extLst>
            <c:ext xmlns:c16="http://schemas.microsoft.com/office/drawing/2014/chart" uri="{C3380CC4-5D6E-409C-BE32-E72D297353CC}">
              <c16:uniqueId val="{00000000-BECD-4E18-A30E-A2FDA606D0A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BECD-4E18-A30E-A2FDA606D0A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113.42</c:v>
                </c:pt>
                <c:pt idx="1">
                  <c:v>134.72</c:v>
                </c:pt>
                <c:pt idx="2">
                  <c:v>74.89</c:v>
                </c:pt>
                <c:pt idx="3">
                  <c:v>120.69</c:v>
                </c:pt>
                <c:pt idx="4">
                  <c:v>174.19</c:v>
                </c:pt>
              </c:numCache>
            </c:numRef>
          </c:val>
          <c:extLst>
            <c:ext xmlns:c16="http://schemas.microsoft.com/office/drawing/2014/chart" uri="{C3380CC4-5D6E-409C-BE32-E72D297353CC}">
              <c16:uniqueId val="{00000000-4F4D-4807-A850-0F3F7874C9C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4F4D-4807-A850-0F3F7874C9C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4D-45A2-B9C7-D5B9AA2458C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4D-45A2-B9C7-D5B9AA2458C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A5-41F0-951B-64D9768026A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A5-41F0-951B-64D9768026A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04-4B85-83FE-7952851394E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04-4B85-83FE-7952851394E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3C-4BBD-BB59-AFFC3429EAE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3C-4BBD-BB59-AFFC3429EAE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354.17</c:v>
                </c:pt>
                <c:pt idx="1">
                  <c:v>295.75</c:v>
                </c:pt>
                <c:pt idx="2">
                  <c:v>396.92</c:v>
                </c:pt>
                <c:pt idx="3">
                  <c:v>482.51</c:v>
                </c:pt>
                <c:pt idx="4">
                  <c:v>535.42999999999995</c:v>
                </c:pt>
              </c:numCache>
            </c:numRef>
          </c:val>
          <c:extLst>
            <c:ext xmlns:c16="http://schemas.microsoft.com/office/drawing/2014/chart" uri="{C3380CC4-5D6E-409C-BE32-E72D297353CC}">
              <c16:uniqueId val="{00000000-F3A5-4031-ABEB-43EC47F2C6B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F3A5-4031-ABEB-43EC47F2C6B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108.52</c:v>
                </c:pt>
                <c:pt idx="1">
                  <c:v>73.33</c:v>
                </c:pt>
                <c:pt idx="2">
                  <c:v>69.75</c:v>
                </c:pt>
                <c:pt idx="3">
                  <c:v>117.75</c:v>
                </c:pt>
                <c:pt idx="4">
                  <c:v>107.38</c:v>
                </c:pt>
              </c:numCache>
            </c:numRef>
          </c:val>
          <c:extLst>
            <c:ext xmlns:c16="http://schemas.microsoft.com/office/drawing/2014/chart" uri="{C3380CC4-5D6E-409C-BE32-E72D297353CC}">
              <c16:uniqueId val="{00000000-624B-42C2-9B72-81E8A7B04A6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624B-42C2-9B72-81E8A7B04A6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121.42</c:v>
                </c:pt>
                <c:pt idx="1">
                  <c:v>179.15</c:v>
                </c:pt>
                <c:pt idx="2">
                  <c:v>190.92</c:v>
                </c:pt>
                <c:pt idx="3">
                  <c:v>112.65</c:v>
                </c:pt>
                <c:pt idx="4">
                  <c:v>122.53</c:v>
                </c:pt>
              </c:numCache>
            </c:numRef>
          </c:val>
          <c:extLst>
            <c:ext xmlns:c16="http://schemas.microsoft.com/office/drawing/2014/chart" uri="{C3380CC4-5D6E-409C-BE32-E72D297353CC}">
              <c16:uniqueId val="{00000000-5395-4CC5-9234-45F3D6E17D7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5395-4CC5-9234-45F3D6E17D7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CG21" sqref="CG21"/>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熊本県　水上村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D4</v>
      </c>
      <c r="X8" s="64"/>
      <c r="Y8" s="64"/>
      <c r="Z8" s="64"/>
      <c r="AA8" s="64"/>
      <c r="AB8" s="64"/>
      <c r="AC8" s="64"/>
      <c r="AD8" s="64" t="str">
        <f>データ!$M$6</f>
        <v>非設置</v>
      </c>
      <c r="AE8" s="64"/>
      <c r="AF8" s="64"/>
      <c r="AG8" s="64"/>
      <c r="AH8" s="64"/>
      <c r="AI8" s="64"/>
      <c r="AJ8" s="64"/>
      <c r="AK8" s="2"/>
      <c r="AL8" s="59">
        <f>データ!$R$6</f>
        <v>1976</v>
      </c>
      <c r="AM8" s="59"/>
      <c r="AN8" s="59"/>
      <c r="AO8" s="59"/>
      <c r="AP8" s="59"/>
      <c r="AQ8" s="59"/>
      <c r="AR8" s="59"/>
      <c r="AS8" s="59"/>
      <c r="AT8" s="35">
        <f>データ!$S$6</f>
        <v>121.19</v>
      </c>
      <c r="AU8" s="35"/>
      <c r="AV8" s="35"/>
      <c r="AW8" s="35"/>
      <c r="AX8" s="35"/>
      <c r="AY8" s="35"/>
      <c r="AZ8" s="35"/>
      <c r="BA8" s="35"/>
      <c r="BB8" s="35">
        <f>データ!$T$6</f>
        <v>16.3</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90.7</v>
      </c>
      <c r="Q10" s="35"/>
      <c r="R10" s="35"/>
      <c r="S10" s="35"/>
      <c r="T10" s="35"/>
      <c r="U10" s="35"/>
      <c r="V10" s="35"/>
      <c r="W10" s="59">
        <f>データ!$Q$6</f>
        <v>2470</v>
      </c>
      <c r="X10" s="59"/>
      <c r="Y10" s="59"/>
      <c r="Z10" s="59"/>
      <c r="AA10" s="59"/>
      <c r="AB10" s="59"/>
      <c r="AC10" s="59"/>
      <c r="AD10" s="2"/>
      <c r="AE10" s="2"/>
      <c r="AF10" s="2"/>
      <c r="AG10" s="2"/>
      <c r="AH10" s="2"/>
      <c r="AI10" s="2"/>
      <c r="AJ10" s="2"/>
      <c r="AK10" s="2"/>
      <c r="AL10" s="59">
        <f>データ!$U$6</f>
        <v>1784</v>
      </c>
      <c r="AM10" s="59"/>
      <c r="AN10" s="59"/>
      <c r="AO10" s="59"/>
      <c r="AP10" s="59"/>
      <c r="AQ10" s="59"/>
      <c r="AR10" s="59"/>
      <c r="AS10" s="59"/>
      <c r="AT10" s="35">
        <f>データ!$V$6</f>
        <v>6.75</v>
      </c>
      <c r="AU10" s="35"/>
      <c r="AV10" s="35"/>
      <c r="AW10" s="35"/>
      <c r="AX10" s="35"/>
      <c r="AY10" s="35"/>
      <c r="AZ10" s="35"/>
      <c r="BA10" s="35"/>
      <c r="BB10" s="35">
        <f>データ!$W$6</f>
        <v>264.3</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113</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111</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112</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hbJQK1GfXRQsk/nAocNJu95xFLJtv56Ihc+OMahrBq2cNhC5VsD7ME+TRNKNps51qILsPa7KQtLPZkMUVG/ijA==" saltValue="5a4cjH8G4wsI6uHukV922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27</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53</v>
      </c>
      <c r="B4" s="17"/>
      <c r="C4" s="17"/>
      <c r="D4" s="17"/>
      <c r="E4" s="17"/>
      <c r="F4" s="17"/>
      <c r="G4" s="17"/>
      <c r="H4" s="74"/>
      <c r="I4" s="75"/>
      <c r="J4" s="75"/>
      <c r="K4" s="75"/>
      <c r="L4" s="75"/>
      <c r="M4" s="75"/>
      <c r="N4" s="75"/>
      <c r="O4" s="75"/>
      <c r="P4" s="75"/>
      <c r="Q4" s="75"/>
      <c r="R4" s="75"/>
      <c r="S4" s="75"/>
      <c r="T4" s="75"/>
      <c r="U4" s="75"/>
      <c r="V4" s="75"/>
      <c r="W4" s="76"/>
      <c r="X4" s="70" t="s">
        <v>54</v>
      </c>
      <c r="Y4" s="70"/>
      <c r="Z4" s="70"/>
      <c r="AA4" s="70"/>
      <c r="AB4" s="70"/>
      <c r="AC4" s="70"/>
      <c r="AD4" s="70"/>
      <c r="AE4" s="70"/>
      <c r="AF4" s="70"/>
      <c r="AG4" s="70"/>
      <c r="AH4" s="70"/>
      <c r="AI4" s="70" t="s">
        <v>55</v>
      </c>
      <c r="AJ4" s="70"/>
      <c r="AK4" s="70"/>
      <c r="AL4" s="70"/>
      <c r="AM4" s="70"/>
      <c r="AN4" s="70"/>
      <c r="AO4" s="70"/>
      <c r="AP4" s="70"/>
      <c r="AQ4" s="70"/>
      <c r="AR4" s="70"/>
      <c r="AS4" s="70"/>
      <c r="AT4" s="70" t="s">
        <v>56</v>
      </c>
      <c r="AU4" s="70"/>
      <c r="AV4" s="70"/>
      <c r="AW4" s="70"/>
      <c r="AX4" s="70"/>
      <c r="AY4" s="70"/>
      <c r="AZ4" s="70"/>
      <c r="BA4" s="70"/>
      <c r="BB4" s="70"/>
      <c r="BC4" s="70"/>
      <c r="BD4" s="70"/>
      <c r="BE4" s="70" t="s">
        <v>57</v>
      </c>
      <c r="BF4" s="70"/>
      <c r="BG4" s="70"/>
      <c r="BH4" s="70"/>
      <c r="BI4" s="70"/>
      <c r="BJ4" s="70"/>
      <c r="BK4" s="70"/>
      <c r="BL4" s="70"/>
      <c r="BM4" s="70"/>
      <c r="BN4" s="70"/>
      <c r="BO4" s="70"/>
      <c r="BP4" s="70" t="s">
        <v>58</v>
      </c>
      <c r="BQ4" s="70"/>
      <c r="BR4" s="70"/>
      <c r="BS4" s="70"/>
      <c r="BT4" s="70"/>
      <c r="BU4" s="70"/>
      <c r="BV4" s="70"/>
      <c r="BW4" s="70"/>
      <c r="BX4" s="70"/>
      <c r="BY4" s="70"/>
      <c r="BZ4" s="70"/>
      <c r="CA4" s="70" t="s">
        <v>59</v>
      </c>
      <c r="CB4" s="70"/>
      <c r="CC4" s="70"/>
      <c r="CD4" s="70"/>
      <c r="CE4" s="70"/>
      <c r="CF4" s="70"/>
      <c r="CG4" s="70"/>
      <c r="CH4" s="70"/>
      <c r="CI4" s="70"/>
      <c r="CJ4" s="70"/>
      <c r="CK4" s="70"/>
      <c r="CL4" s="70" t="s">
        <v>60</v>
      </c>
      <c r="CM4" s="70"/>
      <c r="CN4" s="70"/>
      <c r="CO4" s="70"/>
      <c r="CP4" s="70"/>
      <c r="CQ4" s="70"/>
      <c r="CR4" s="70"/>
      <c r="CS4" s="70"/>
      <c r="CT4" s="70"/>
      <c r="CU4" s="70"/>
      <c r="CV4" s="70"/>
      <c r="CW4" s="70" t="s">
        <v>61</v>
      </c>
      <c r="CX4" s="70"/>
      <c r="CY4" s="70"/>
      <c r="CZ4" s="70"/>
      <c r="DA4" s="70"/>
      <c r="DB4" s="70"/>
      <c r="DC4" s="70"/>
      <c r="DD4" s="70"/>
      <c r="DE4" s="70"/>
      <c r="DF4" s="70"/>
      <c r="DG4" s="70"/>
      <c r="DH4" s="70" t="s">
        <v>62</v>
      </c>
      <c r="DI4" s="70"/>
      <c r="DJ4" s="70"/>
      <c r="DK4" s="70"/>
      <c r="DL4" s="70"/>
      <c r="DM4" s="70"/>
      <c r="DN4" s="70"/>
      <c r="DO4" s="70"/>
      <c r="DP4" s="70"/>
      <c r="DQ4" s="70"/>
      <c r="DR4" s="70"/>
      <c r="DS4" s="70" t="s">
        <v>63</v>
      </c>
      <c r="DT4" s="70"/>
      <c r="DU4" s="70"/>
      <c r="DV4" s="70"/>
      <c r="DW4" s="70"/>
      <c r="DX4" s="70"/>
      <c r="DY4" s="70"/>
      <c r="DZ4" s="70"/>
      <c r="EA4" s="70"/>
      <c r="EB4" s="70"/>
      <c r="EC4" s="70"/>
      <c r="ED4" s="70" t="s">
        <v>64</v>
      </c>
      <c r="EE4" s="70"/>
      <c r="EF4" s="70"/>
      <c r="EG4" s="70"/>
      <c r="EH4" s="70"/>
      <c r="EI4" s="70"/>
      <c r="EJ4" s="70"/>
      <c r="EK4" s="70"/>
      <c r="EL4" s="70"/>
      <c r="EM4" s="70"/>
      <c r="EN4" s="70"/>
    </row>
    <row r="5" spans="1:144" x14ac:dyDescent="0.2">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2">
      <c r="A6" s="15" t="s">
        <v>93</v>
      </c>
      <c r="B6" s="20">
        <f>B7</f>
        <v>2023</v>
      </c>
      <c r="C6" s="20">
        <f t="shared" ref="C6:W6" si="3">C7</f>
        <v>435074</v>
      </c>
      <c r="D6" s="20">
        <f t="shared" si="3"/>
        <v>47</v>
      </c>
      <c r="E6" s="20">
        <f t="shared" si="3"/>
        <v>1</v>
      </c>
      <c r="F6" s="20">
        <f t="shared" si="3"/>
        <v>0</v>
      </c>
      <c r="G6" s="20">
        <f t="shared" si="3"/>
        <v>0</v>
      </c>
      <c r="H6" s="20" t="str">
        <f t="shared" si="3"/>
        <v>熊本県　水上村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90.7</v>
      </c>
      <c r="Q6" s="21">
        <f t="shared" si="3"/>
        <v>2470</v>
      </c>
      <c r="R6" s="21">
        <f t="shared" si="3"/>
        <v>1976</v>
      </c>
      <c r="S6" s="21">
        <f t="shared" si="3"/>
        <v>121.19</v>
      </c>
      <c r="T6" s="21">
        <f t="shared" si="3"/>
        <v>16.3</v>
      </c>
      <c r="U6" s="21">
        <f t="shared" si="3"/>
        <v>1784</v>
      </c>
      <c r="V6" s="21">
        <f t="shared" si="3"/>
        <v>6.75</v>
      </c>
      <c r="W6" s="21">
        <f t="shared" si="3"/>
        <v>264.3</v>
      </c>
      <c r="X6" s="22">
        <f>IF(X7="",NA(),X7)</f>
        <v>113.42</v>
      </c>
      <c r="Y6" s="22">
        <f t="shared" ref="Y6:AG6" si="4">IF(Y7="",NA(),Y7)</f>
        <v>134.72</v>
      </c>
      <c r="Z6" s="22">
        <f t="shared" si="4"/>
        <v>74.89</v>
      </c>
      <c r="AA6" s="22">
        <f t="shared" si="4"/>
        <v>120.69</v>
      </c>
      <c r="AB6" s="22">
        <f t="shared" si="4"/>
        <v>174.19</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354.17</v>
      </c>
      <c r="BF6" s="22">
        <f t="shared" ref="BF6:BN6" si="7">IF(BF7="",NA(),BF7)</f>
        <v>295.75</v>
      </c>
      <c r="BG6" s="22">
        <f t="shared" si="7"/>
        <v>396.92</v>
      </c>
      <c r="BH6" s="22">
        <f t="shared" si="7"/>
        <v>482.51</v>
      </c>
      <c r="BI6" s="22">
        <f t="shared" si="7"/>
        <v>535.42999999999995</v>
      </c>
      <c r="BJ6" s="22">
        <f t="shared" si="7"/>
        <v>1183.92</v>
      </c>
      <c r="BK6" s="22">
        <f t="shared" si="7"/>
        <v>1128.72</v>
      </c>
      <c r="BL6" s="22">
        <f t="shared" si="7"/>
        <v>1125.25</v>
      </c>
      <c r="BM6" s="22">
        <f t="shared" si="7"/>
        <v>1157.05</v>
      </c>
      <c r="BN6" s="22">
        <f t="shared" si="7"/>
        <v>1228.8</v>
      </c>
      <c r="BO6" s="21" t="str">
        <f>IF(BO7="","",IF(BO7="-","【-】","【"&amp;SUBSTITUTE(TEXT(BO7,"#,##0.00"),"-","△")&amp;"】"))</f>
        <v>【1,045.20】</v>
      </c>
      <c r="BP6" s="22">
        <f>IF(BP7="",NA(),BP7)</f>
        <v>108.52</v>
      </c>
      <c r="BQ6" s="22">
        <f t="shared" ref="BQ6:BY6" si="8">IF(BQ7="",NA(),BQ7)</f>
        <v>73.33</v>
      </c>
      <c r="BR6" s="22">
        <f t="shared" si="8"/>
        <v>69.75</v>
      </c>
      <c r="BS6" s="22">
        <f t="shared" si="8"/>
        <v>117.75</v>
      </c>
      <c r="BT6" s="22">
        <f t="shared" si="8"/>
        <v>107.38</v>
      </c>
      <c r="BU6" s="22">
        <f t="shared" si="8"/>
        <v>42.5</v>
      </c>
      <c r="BV6" s="22">
        <f t="shared" si="8"/>
        <v>41.84</v>
      </c>
      <c r="BW6" s="22">
        <f t="shared" si="8"/>
        <v>41.44</v>
      </c>
      <c r="BX6" s="22">
        <f t="shared" si="8"/>
        <v>37.65</v>
      </c>
      <c r="BY6" s="22">
        <f t="shared" si="8"/>
        <v>37.31</v>
      </c>
      <c r="BZ6" s="21" t="str">
        <f>IF(BZ7="","",IF(BZ7="-","【-】","【"&amp;SUBSTITUTE(TEXT(BZ7,"#,##0.00"),"-","△")&amp;"】"))</f>
        <v>【49.51】</v>
      </c>
      <c r="CA6" s="22">
        <f>IF(CA7="",NA(),CA7)</f>
        <v>121.42</v>
      </c>
      <c r="CB6" s="22">
        <f t="shared" ref="CB6:CJ6" si="9">IF(CB7="",NA(),CB7)</f>
        <v>179.15</v>
      </c>
      <c r="CC6" s="22">
        <f t="shared" si="9"/>
        <v>190.92</v>
      </c>
      <c r="CD6" s="22">
        <f t="shared" si="9"/>
        <v>112.65</v>
      </c>
      <c r="CE6" s="22">
        <f t="shared" si="9"/>
        <v>122.53</v>
      </c>
      <c r="CF6" s="22">
        <f t="shared" si="9"/>
        <v>377.72</v>
      </c>
      <c r="CG6" s="22">
        <f t="shared" si="9"/>
        <v>390.47</v>
      </c>
      <c r="CH6" s="22">
        <f t="shared" si="9"/>
        <v>403.61</v>
      </c>
      <c r="CI6" s="22">
        <f t="shared" si="9"/>
        <v>442.82</v>
      </c>
      <c r="CJ6" s="22">
        <f t="shared" si="9"/>
        <v>425.76</v>
      </c>
      <c r="CK6" s="21" t="str">
        <f>IF(CK7="","",IF(CK7="-","【-】","【"&amp;SUBSTITUTE(TEXT(CK7,"#,##0.00"),"-","△")&amp;"】"))</f>
        <v>【317.14】</v>
      </c>
      <c r="CL6" s="22">
        <f>IF(CL7="",NA(),CL7)</f>
        <v>79.37</v>
      </c>
      <c r="CM6" s="22">
        <f t="shared" ref="CM6:CU6" si="10">IF(CM7="",NA(),CM7)</f>
        <v>87.15</v>
      </c>
      <c r="CN6" s="22">
        <f t="shared" si="10"/>
        <v>81.22</v>
      </c>
      <c r="CO6" s="22">
        <f t="shared" si="10"/>
        <v>77</v>
      </c>
      <c r="CP6" s="22">
        <f t="shared" si="10"/>
        <v>76.17</v>
      </c>
      <c r="CQ6" s="22">
        <f t="shared" si="10"/>
        <v>48.01</v>
      </c>
      <c r="CR6" s="22">
        <f t="shared" si="10"/>
        <v>49.08</v>
      </c>
      <c r="CS6" s="22">
        <f t="shared" si="10"/>
        <v>51.46</v>
      </c>
      <c r="CT6" s="22">
        <f t="shared" si="10"/>
        <v>51.84</v>
      </c>
      <c r="CU6" s="22">
        <f t="shared" si="10"/>
        <v>52.34</v>
      </c>
      <c r="CV6" s="21" t="str">
        <f>IF(CV7="","",IF(CV7="-","【-】","【"&amp;SUBSTITUTE(TEXT(CV7,"#,##0.00"),"-","△")&amp;"】"))</f>
        <v>【55.00】</v>
      </c>
      <c r="CW6" s="22">
        <f>IF(CW7="",NA(),CW7)</f>
        <v>83.58</v>
      </c>
      <c r="CX6" s="22">
        <f t="shared" ref="CX6:DF6" si="11">IF(CX7="",NA(),CX7)</f>
        <v>83.56</v>
      </c>
      <c r="CY6" s="22">
        <f t="shared" si="11"/>
        <v>83.6</v>
      </c>
      <c r="CZ6" s="22">
        <f t="shared" si="11"/>
        <v>89.68</v>
      </c>
      <c r="DA6" s="22">
        <f t="shared" si="11"/>
        <v>89.69</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435074</v>
      </c>
      <c r="D7" s="24">
        <v>47</v>
      </c>
      <c r="E7" s="24">
        <v>1</v>
      </c>
      <c r="F7" s="24">
        <v>0</v>
      </c>
      <c r="G7" s="24">
        <v>0</v>
      </c>
      <c r="H7" s="24" t="s">
        <v>94</v>
      </c>
      <c r="I7" s="24" t="s">
        <v>95</v>
      </c>
      <c r="J7" s="24" t="s">
        <v>96</v>
      </c>
      <c r="K7" s="24" t="s">
        <v>97</v>
      </c>
      <c r="L7" s="24" t="s">
        <v>98</v>
      </c>
      <c r="M7" s="24" t="s">
        <v>99</v>
      </c>
      <c r="N7" s="25" t="s">
        <v>100</v>
      </c>
      <c r="O7" s="25" t="s">
        <v>101</v>
      </c>
      <c r="P7" s="25">
        <v>90.7</v>
      </c>
      <c r="Q7" s="25">
        <v>2470</v>
      </c>
      <c r="R7" s="25">
        <v>1976</v>
      </c>
      <c r="S7" s="25">
        <v>121.19</v>
      </c>
      <c r="T7" s="25">
        <v>16.3</v>
      </c>
      <c r="U7" s="25">
        <v>1784</v>
      </c>
      <c r="V7" s="25">
        <v>6.75</v>
      </c>
      <c r="W7" s="25">
        <v>264.3</v>
      </c>
      <c r="X7" s="25">
        <v>113.42</v>
      </c>
      <c r="Y7" s="25">
        <v>134.72</v>
      </c>
      <c r="Z7" s="25">
        <v>74.89</v>
      </c>
      <c r="AA7" s="25">
        <v>120.69</v>
      </c>
      <c r="AB7" s="25">
        <v>174.19</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354.17</v>
      </c>
      <c r="BF7" s="25">
        <v>295.75</v>
      </c>
      <c r="BG7" s="25">
        <v>396.92</v>
      </c>
      <c r="BH7" s="25">
        <v>482.51</v>
      </c>
      <c r="BI7" s="25">
        <v>535.42999999999995</v>
      </c>
      <c r="BJ7" s="25">
        <v>1183.92</v>
      </c>
      <c r="BK7" s="25">
        <v>1128.72</v>
      </c>
      <c r="BL7" s="25">
        <v>1125.25</v>
      </c>
      <c r="BM7" s="25">
        <v>1157.05</v>
      </c>
      <c r="BN7" s="25">
        <v>1228.8</v>
      </c>
      <c r="BO7" s="25">
        <v>1045.2</v>
      </c>
      <c r="BP7" s="25">
        <v>108.52</v>
      </c>
      <c r="BQ7" s="25">
        <v>73.33</v>
      </c>
      <c r="BR7" s="25">
        <v>69.75</v>
      </c>
      <c r="BS7" s="25">
        <v>117.75</v>
      </c>
      <c r="BT7" s="25">
        <v>107.38</v>
      </c>
      <c r="BU7" s="25">
        <v>42.5</v>
      </c>
      <c r="BV7" s="25">
        <v>41.84</v>
      </c>
      <c r="BW7" s="25">
        <v>41.44</v>
      </c>
      <c r="BX7" s="25">
        <v>37.65</v>
      </c>
      <c r="BY7" s="25">
        <v>37.31</v>
      </c>
      <c r="BZ7" s="25">
        <v>49.51</v>
      </c>
      <c r="CA7" s="25">
        <v>121.42</v>
      </c>
      <c r="CB7" s="25">
        <v>179.15</v>
      </c>
      <c r="CC7" s="25">
        <v>190.92</v>
      </c>
      <c r="CD7" s="25">
        <v>112.65</v>
      </c>
      <c r="CE7" s="25">
        <v>122.53</v>
      </c>
      <c r="CF7" s="25">
        <v>377.72</v>
      </c>
      <c r="CG7" s="25">
        <v>390.47</v>
      </c>
      <c r="CH7" s="25">
        <v>403.61</v>
      </c>
      <c r="CI7" s="25">
        <v>442.82</v>
      </c>
      <c r="CJ7" s="25">
        <v>425.76</v>
      </c>
      <c r="CK7" s="25">
        <v>317.14</v>
      </c>
      <c r="CL7" s="25">
        <v>79.37</v>
      </c>
      <c r="CM7" s="25">
        <v>87.15</v>
      </c>
      <c r="CN7" s="25">
        <v>81.22</v>
      </c>
      <c r="CO7" s="25">
        <v>77</v>
      </c>
      <c r="CP7" s="25">
        <v>76.17</v>
      </c>
      <c r="CQ7" s="25">
        <v>48.01</v>
      </c>
      <c r="CR7" s="25">
        <v>49.08</v>
      </c>
      <c r="CS7" s="25">
        <v>51.46</v>
      </c>
      <c r="CT7" s="25">
        <v>51.84</v>
      </c>
      <c r="CU7" s="25">
        <v>52.34</v>
      </c>
      <c r="CV7" s="25">
        <v>55</v>
      </c>
      <c r="CW7" s="25">
        <v>83.58</v>
      </c>
      <c r="CX7" s="25">
        <v>83.56</v>
      </c>
      <c r="CY7" s="25">
        <v>83.6</v>
      </c>
      <c r="CZ7" s="25">
        <v>89.68</v>
      </c>
      <c r="DA7" s="25">
        <v>89.69</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45</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107</v>
      </c>
    </row>
    <row r="12" spans="1:144" x14ac:dyDescent="0.2">
      <c r="B12">
        <v>1</v>
      </c>
      <c r="C12">
        <v>1</v>
      </c>
      <c r="D12">
        <v>1</v>
      </c>
      <c r="E12">
        <v>1</v>
      </c>
      <c r="F12">
        <v>1</v>
      </c>
      <c r="G12" t="s">
        <v>108</v>
      </c>
    </row>
    <row r="13" spans="1:144" x14ac:dyDescent="0.2">
      <c r="B13" t="s">
        <v>109</v>
      </c>
      <c r="C13" t="s">
        <v>109</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2025-02-17T07:22:07Z</cp:lastPrinted>
  <dcterms:created xsi:type="dcterms:W3CDTF">2024-12-11T05:10:14Z</dcterms:created>
  <dcterms:modified xsi:type="dcterms:W3CDTF">2025-02-17T07:31:09Z</dcterms:modified>
  <cp:category/>
</cp:coreProperties>
</file>