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72.31.20.13\共有\10.建設課\7.共通\水道係\経営比較分析\R6\17 南関町\簡水\"/>
    </mc:Choice>
  </mc:AlternateContent>
  <xr:revisionPtr revIDLastSave="0" documentId="13_ncr:1_{E3E0D493-2CC5-4FF9-9615-531149529F36}" xr6:coauthVersionLast="47" xr6:coauthVersionMax="47" xr10:uidLastSave="{00000000-0000-0000-0000-000000000000}"/>
  <workbookProtection workbookAlgorithmName="SHA-512" workbookHashValue="A2iw6V2lvEXpySqBmGhqzP7ou8ZqnHEl8dYMHbzY/5pW9KBjE0ykxYX+367ZqT/k3ya91+cP1uymROjCc39zRQ==" workbookSaltValue="qkIVmIaePuHHgp8Jf5Uceg==" workbookSpinCount="100000" lockStructure="1"/>
  <bookViews>
    <workbookView xWindow="-120" yWindow="-120" windowWidth="20730" windowHeight="110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I10" i="4"/>
  <c r="AT8" i="4"/>
  <c r="AD8" i="4"/>
  <c r="W8" i="4"/>
  <c r="P8" i="4"/>
  <c r="I8" i="4"/>
  <c r="B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<sst xmlns="http://schemas.openxmlformats.org/spreadsheetml/2006/main" count="233" uniqueCount="118">
  <si>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</si>
  <si>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</si>
  <si>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</si>
  <si>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</si>
  <si>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</si>
  <si>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</si>
  <si>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</si>
  <si>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</si>
  <si>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</si>
  <si>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</si>
  <si>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</si>
  <si>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</si>
  <si>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</si>
  <si>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</si>
  <si>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</si>
  <si>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</si>
  <si>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</si>
  <si>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</si>
  <si>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</si>
  <si>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</si>
  <si>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</si>
  <si>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</si>
  <si>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</si>
  <si>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</si>
  <si>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</si>
  <si>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</si>
  <si>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</si>
  <si>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</si>
  <si>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</si>
  <si>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</si>
  <si>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</si>
  <si>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</si>
  <si>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</si>
  <si>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</si>
  <si>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</si>
  <si>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</si>
  <si>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</si>
  <si>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</si>
  <si>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</si>
  <si>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</si>
  <si>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</si>
  <si>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</si>
  <si>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</si>
  <si>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</si>
  <si>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</si>
  <si>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</si>
  <si>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</si>
  <si>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</si>
  <si>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</si>
  <si>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</si>
  <si>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</si>
  <si>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</si>
  <si>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</si>
  <si>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</si>
  <si>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</si>
  <si>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</si>
  <si>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</si>
  <si>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</si>
  <si>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</si>
  <si>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</si>
  <si>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</si>
  <si>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</si>
  <si>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</si>
  <si>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</si>
  <si>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</si>
  <si>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</si>
  <si>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</si>
  <si>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</si>
  <si>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</si>
  <si>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</si>
  <si>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</si>
  <si>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</si>
  <si>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</si>
  <si>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</si>
  <si>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</si>
  <si>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</si>
  <si>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</si>
  <si>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</si>
  <si>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</si>
  <si>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</si>
  <si>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</si>
  <si>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</si>
  <si>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</si>
  <si>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</si>
  <si>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</si>
  <si>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</si>
  <si>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</si>
  <si>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</si>
  <si>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</si>
  <si>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</si>
  <si>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</si>
  <si>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</si>
  <si>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</si>
  <si>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</si>
  <si>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</si>
  <si>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</si>
  <si>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南関町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</si>
  <si>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</si>
  <si>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</si>
  <si>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</si>
  <si>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</si>
  <si>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</si>
  <si>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</si>
  <si>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</si>
  <si>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</si>
  <si>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</si>
  <si>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</si>
  <si>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</si>
  <si>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</si>
  <si>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</si>
  <si>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</si>
  <si>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</si>
  <si>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</si>
  <si>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</si>
  <si>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</si>
  <si>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簡易水道事業はH8年度より給水開始し、28年経過している。老朽化については、各所修繕や改築が必要な箇所が出てきており、R2年度には中間槽ポンプ修繕、R3年度には計装機器の修繕を行った。今後も維持管理費用の増加が懸念される。
　</t>
    <rPh sb="1" eb="7">
      <t>カンイスイドウジギョウ</t>
    </rPh>
    <rPh sb="10" eb="12">
      <t>ネンド</t>
    </rPh>
    <rPh sb="14" eb="18">
      <t>キュウスイカイシ</t>
    </rPh>
    <rPh sb="22" eb="23">
      <t>ネン</t>
    </rPh>
    <rPh sb="23" eb="25">
      <t>ケイカ</t>
    </rPh>
    <rPh sb="30" eb="33">
      <t>ロウキュウカ</t>
    </rPh>
    <rPh sb="39" eb="41">
      <t>カクショ</t>
    </rPh>
    <rPh sb="41" eb="43">
      <t>シュウゼン</t>
    </rPh>
    <rPh sb="44" eb="46">
      <t>カイチク</t>
    </rPh>
    <rPh sb="47" eb="49">
      <t>ヒツヨウ</t>
    </rPh>
    <rPh sb="50" eb="52">
      <t>カショ</t>
    </rPh>
    <rPh sb="53" eb="54">
      <t>デ</t>
    </rPh>
    <rPh sb="62" eb="64">
      <t>ネンド</t>
    </rPh>
    <rPh sb="66" eb="69">
      <t>チュウカンソウ</t>
    </rPh>
    <rPh sb="72" eb="74">
      <t>シュウゼン</t>
    </rPh>
    <rPh sb="77" eb="79">
      <t>ネンド</t>
    </rPh>
    <rPh sb="81" eb="85">
      <t>ケイソウキキ</t>
    </rPh>
    <rPh sb="86" eb="88">
      <t>シュウゼン</t>
    </rPh>
    <rPh sb="89" eb="90">
      <t>オコナ</t>
    </rPh>
    <rPh sb="93" eb="95">
      <t>コンゴ</t>
    </rPh>
    <rPh sb="96" eb="102">
      <t>イジカンリヒヨウ</t>
    </rPh>
    <rPh sb="103" eb="105">
      <t>ゾウカ</t>
    </rPh>
    <rPh sb="106" eb="108">
      <t>ケネンネンドニンゲンザイイジカンリヒヨウリョウキンシュウニュウマカナネンドサクテイケイエイセンリャクモトリョウキンタイケイイジカンリヒサクゲンケントウオコナ</t>
    </rPh>
    <phoneticPr fontId="4"/>
  </si>
  <si>
    <t>　南関町では水道事業の規模が小さく、簡易水道事業及び飲料水供給施設等を含めた水道供給率は、町全体の6％程度である。
　事業規模が小さく、財政的にも厳しい状況にあり、施設の修繕や更新時期を迎えることになると更に厳しい経営状況が予想される。年々と給水人口が減少しており、令和５年度末で簡易水道事業を廃止し、飲料水供給施設へと移行した。今後は料金体系や維持管理の検討が必要と考える。
　現在の水道事業　1箇所
　給水件数　33件
　給水人口　77人</t>
    <rPh sb="1" eb="4">
      <t>ナンカンマチ</t>
    </rPh>
    <rPh sb="6" eb="10">
      <t>スイドウジギョウ</t>
    </rPh>
    <rPh sb="11" eb="13">
      <t>キボ</t>
    </rPh>
    <rPh sb="14" eb="15">
      <t>チイ</t>
    </rPh>
    <rPh sb="18" eb="22">
      <t>カンイスイドウ</t>
    </rPh>
    <rPh sb="22" eb="25">
      <t>ジギョウオヨ</t>
    </rPh>
    <rPh sb="26" eb="29">
      <t>インリョウスイ</t>
    </rPh>
    <rPh sb="29" eb="34">
      <t>キョウキュウシセツトウ</t>
    </rPh>
    <rPh sb="35" eb="36">
      <t>フク</t>
    </rPh>
    <rPh sb="38" eb="43">
      <t>スイドウキョウキュウリツ</t>
    </rPh>
    <rPh sb="45" eb="48">
      <t>マチゼンタイ</t>
    </rPh>
    <rPh sb="51" eb="53">
      <t>テイド</t>
    </rPh>
    <rPh sb="59" eb="63">
      <t>ジギョウキボ</t>
    </rPh>
    <rPh sb="64" eb="65">
      <t>チイ</t>
    </rPh>
    <rPh sb="68" eb="71">
      <t>ザイセイテキ</t>
    </rPh>
    <rPh sb="73" eb="74">
      <t>キビ</t>
    </rPh>
    <rPh sb="76" eb="78">
      <t>ジョウキョウ</t>
    </rPh>
    <rPh sb="82" eb="84">
      <t>シセツ</t>
    </rPh>
    <rPh sb="85" eb="87">
      <t>シュウゼン</t>
    </rPh>
    <rPh sb="88" eb="92">
      <t>コウシンジキ</t>
    </rPh>
    <rPh sb="93" eb="94">
      <t>ムカ</t>
    </rPh>
    <rPh sb="102" eb="103">
      <t>サラ</t>
    </rPh>
    <rPh sb="104" eb="105">
      <t>キビ</t>
    </rPh>
    <rPh sb="107" eb="111">
      <t>ケイエイジョウキョウ</t>
    </rPh>
    <rPh sb="112" eb="114">
      <t>ヨソウ</t>
    </rPh>
    <rPh sb="118" eb="120">
      <t>ネンネン</t>
    </rPh>
    <rPh sb="121" eb="125">
      <t>キュウスイジンコウ</t>
    </rPh>
    <rPh sb="126" eb="128">
      <t>ゲンショウ</t>
    </rPh>
    <rPh sb="133" eb="135">
      <t>レイワ</t>
    </rPh>
    <rPh sb="136" eb="139">
      <t>ネンドマツ</t>
    </rPh>
    <rPh sb="140" eb="146">
      <t>カンイスイドウジギョウ</t>
    </rPh>
    <rPh sb="147" eb="149">
      <t>ハイシ</t>
    </rPh>
    <rPh sb="151" eb="158">
      <t>インリョウスイキョウキュウシセツ</t>
    </rPh>
    <rPh sb="160" eb="162">
      <t>イコウ</t>
    </rPh>
    <rPh sb="165" eb="167">
      <t>コンゴ</t>
    </rPh>
    <rPh sb="168" eb="172">
      <t>リョウキンタイケイ</t>
    </rPh>
    <rPh sb="173" eb="177">
      <t>イジカンリ</t>
    </rPh>
    <rPh sb="178" eb="180">
      <t>ケントウ</t>
    </rPh>
    <rPh sb="181" eb="183">
      <t>ヒツヨウ</t>
    </rPh>
    <rPh sb="184" eb="185">
      <t>カンガ</t>
    </rPh>
    <rPh sb="191" eb="193">
      <t>ゲンザイ</t>
    </rPh>
    <rPh sb="194" eb="198">
      <t>スイドウジギョウ</t>
    </rPh>
    <rPh sb="200" eb="202">
      <t>カショ</t>
    </rPh>
    <rPh sb="204" eb="208">
      <t>キュウスイケンスウ</t>
    </rPh>
    <rPh sb="211" eb="212">
      <t>ケン</t>
    </rPh>
    <rPh sb="214" eb="218">
      <t>キュウスイジンコウ</t>
    </rPh>
    <rPh sb="221" eb="222">
      <t>ニン</t>
    </rPh>
    <phoneticPr fontId="4"/>
  </si>
  <si>
    <t>　⑤料金回収率の増加及び⑥給水原価の減少については、大きな修繕費が発生せず、費用が抑えられたことが要因となっている。①収益的収支比率及び④企業債残高対給水収益比率の減少については、令和5年度末で飲料水供給施設へ移行した際、企業債を全額繰上げ償還したことが費用増加と企業債残高減少の要因となっている。
　年々と簡易水道給水人口(計画人口180人規模)が減少しており、それに伴って料金収入も減少している。今後簡易水道供給区域拡大の計画もない為、簡易水道供給人口の増加も見込めない状況である。
　(給水人口の推移)
　H27年度　100人
　H28年度　102人
　H29年度　101人
　H30年度　 93人
　R 1年度　 90人
　R 2年度　 89人
　R 3年度　 85人
  R 4年度　 80人
　R 5年度　 77人
　現在、維持管理費用を料金収入で賄えておらず、R2年度に策定した経営戦略に基づいて、料金体系や維持管理費の削減について検討を行っていく。</t>
    <rPh sb="2" eb="7">
      <t>リョウキンカイシュウリツ</t>
    </rPh>
    <rPh sb="8" eb="10">
      <t>ゾウカ</t>
    </rPh>
    <rPh sb="10" eb="11">
      <t>オヨ</t>
    </rPh>
    <rPh sb="13" eb="17">
      <t>キュウスイゲンカ</t>
    </rPh>
    <rPh sb="18" eb="20">
      <t>ゲンショウ</t>
    </rPh>
    <rPh sb="26" eb="27">
      <t>オオ</t>
    </rPh>
    <rPh sb="29" eb="32">
      <t>シュウゼンヒ</t>
    </rPh>
    <rPh sb="33" eb="35">
      <t>ハッセイ</t>
    </rPh>
    <rPh sb="38" eb="40">
      <t>ヒヨウ</t>
    </rPh>
    <rPh sb="41" eb="42">
      <t>オサ</t>
    </rPh>
    <rPh sb="49" eb="51">
      <t>ヨウイン</t>
    </rPh>
    <rPh sb="59" eb="66">
      <t>シュウエキテキシュウシヒリツ</t>
    </rPh>
    <rPh sb="66" eb="67">
      <t>オヨ</t>
    </rPh>
    <rPh sb="69" eb="72">
      <t>キギョウサイ</t>
    </rPh>
    <rPh sb="72" eb="74">
      <t>ザンダカ</t>
    </rPh>
    <rPh sb="74" eb="75">
      <t>タイ</t>
    </rPh>
    <rPh sb="75" eb="79">
      <t>キュウスイシュウエキ</t>
    </rPh>
    <rPh sb="79" eb="81">
      <t>ヒリツ</t>
    </rPh>
    <rPh sb="82" eb="84">
      <t>ゲンショウ</t>
    </rPh>
    <rPh sb="90" eb="92">
      <t>レイワ</t>
    </rPh>
    <rPh sb="93" eb="95">
      <t>ネンド</t>
    </rPh>
    <rPh sb="95" eb="96">
      <t>マツ</t>
    </rPh>
    <rPh sb="97" eb="104">
      <t>インリョウスイキョウキュウシセツ</t>
    </rPh>
    <rPh sb="105" eb="107">
      <t>イコウ</t>
    </rPh>
    <rPh sb="109" eb="110">
      <t>サイ</t>
    </rPh>
    <rPh sb="111" eb="114">
      <t>キギョウサイ</t>
    </rPh>
    <rPh sb="115" eb="117">
      <t>ゼンガク</t>
    </rPh>
    <rPh sb="117" eb="119">
      <t>クリア</t>
    </rPh>
    <rPh sb="120" eb="122">
      <t>ショウカン</t>
    </rPh>
    <rPh sb="127" eb="129">
      <t>ヒヨウ</t>
    </rPh>
    <rPh sb="129" eb="131">
      <t>ゾウカ</t>
    </rPh>
    <rPh sb="132" eb="137">
      <t>キギョウサイザンダカ</t>
    </rPh>
    <rPh sb="137" eb="139">
      <t>ゲンショウ</t>
    </rPh>
    <rPh sb="140" eb="142">
      <t>ヨウイン</t>
    </rPh>
    <rPh sb="151" eb="153">
      <t>ネンネン</t>
    </rPh>
    <rPh sb="154" eb="162">
      <t>カンイスイドウキュウスイジンコウ</t>
    </rPh>
    <rPh sb="163" eb="167">
      <t>ケイカクジンコウ</t>
    </rPh>
    <rPh sb="170" eb="173">
      <t>ニンキボ</t>
    </rPh>
    <rPh sb="175" eb="177">
      <t>ゲンショウ</t>
    </rPh>
    <rPh sb="185" eb="186">
      <t>トモナ</t>
    </rPh>
    <rPh sb="188" eb="192">
      <t>リョウキンシュウニュウ</t>
    </rPh>
    <rPh sb="193" eb="195">
      <t>ゲンショウ</t>
    </rPh>
    <rPh sb="200" eb="202">
      <t>コンゴ</t>
    </rPh>
    <rPh sb="202" eb="208">
      <t>カンイスイドウキョウキュウ</t>
    </rPh>
    <rPh sb="208" eb="212">
      <t>クイキカクダイ</t>
    </rPh>
    <rPh sb="213" eb="215">
      <t>ケイカク</t>
    </rPh>
    <rPh sb="218" eb="219">
      <t>タメ</t>
    </rPh>
    <rPh sb="220" eb="224">
      <t>カンイスイドウ</t>
    </rPh>
    <rPh sb="224" eb="228">
      <t>キョウキュウジンコウ</t>
    </rPh>
    <rPh sb="229" eb="231">
      <t>ゾウカ</t>
    </rPh>
    <rPh sb="232" eb="234">
      <t>ミコ</t>
    </rPh>
    <rPh sb="237" eb="239">
      <t>ジョウキョウ</t>
    </rPh>
    <rPh sb="247" eb="251">
      <t>キュウスイジンコウ</t>
    </rPh>
    <rPh sb="252" eb="254">
      <t>スイイ</t>
    </rPh>
    <rPh sb="260" eb="262">
      <t>ネンド</t>
    </rPh>
    <rPh sb="266" eb="267">
      <t>ニン</t>
    </rPh>
    <rPh sb="272" eb="274">
      <t>ネンド</t>
    </rPh>
    <rPh sb="278" eb="279">
      <t>ニン</t>
    </rPh>
    <rPh sb="284" eb="286">
      <t>ネンド</t>
    </rPh>
    <rPh sb="290" eb="291">
      <t>ニン</t>
    </rPh>
    <rPh sb="296" eb="298">
      <t>ネンド</t>
    </rPh>
    <rPh sb="302" eb="303">
      <t>ニン</t>
    </rPh>
    <rPh sb="308" eb="310">
      <t>ネンド</t>
    </rPh>
    <rPh sb="314" eb="315">
      <t>ニン</t>
    </rPh>
    <rPh sb="320" eb="322">
      <t>ネンド</t>
    </rPh>
    <rPh sb="326" eb="327">
      <t>ニン</t>
    </rPh>
    <rPh sb="332" eb="334">
      <t>ネンド</t>
    </rPh>
    <rPh sb="338" eb="339">
      <t>ニン</t>
    </rPh>
    <rPh sb="357" eb="359">
      <t>ネンド</t>
    </rPh>
    <rPh sb="363" eb="364">
      <t>ニン</t>
    </rPh>
    <rPh sb="367" eb="369">
      <t>ゲンザイ</t>
    </rPh>
    <rPh sb="370" eb="376">
      <t>イジカンリヒヨウ</t>
    </rPh>
    <rPh sb="377" eb="381">
      <t>リョウキンシュウニュウ</t>
    </rPh>
    <rPh sb="382" eb="383">
      <t>マカナ</t>
    </rPh>
    <rPh sb="391" eb="393">
      <t>ネンド</t>
    </rPh>
    <rPh sb="394" eb="396">
      <t>サクテイ</t>
    </rPh>
    <rPh sb="398" eb="402">
      <t>ケイエイセンリャク</t>
    </rPh>
    <rPh sb="403" eb="404">
      <t>モト</t>
    </rPh>
    <rPh sb="408" eb="412">
      <t>リョウキンタイケイ</t>
    </rPh>
    <rPh sb="413" eb="418">
      <t>イジカンリヒ</t>
    </rPh>
    <rPh sb="419" eb="421">
      <t>サクゲン</t>
    </rPh>
    <rPh sb="425" eb="427">
      <t>ケントウ</t>
    </rPh>
    <rPh sb="428" eb="42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</si>
</sst>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F5-4943-87CA-C5480BB5FCBF}"/>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5AF5-4943-87CA-C5480BB5FCBF}"/>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41.87</c:v>
                </c:pt>
                <c:pt idx="1">
                  <c:v>42.61</c:v>
                </c:pt>
                <c:pt idx="2">
                  <c:v>42.53</c:v>
                </c:pt>
                <c:pt idx="3">
                  <c:v>42.04</c:v>
                </c:pt>
                <c:pt idx="4">
                  <c:v>41.98</c:v>
                </c:pt>
              </c:numCache>
            </c:numRef>
          </c:val>
          <c:extLst>
            <c:ext xmlns:c16="http://schemas.microsoft.com/office/drawing/2014/chart" uri="{C3380CC4-5D6E-409C-BE32-E72D297353CC}">
              <c16:uniqueId val="{00000000-41C4-4B9C-B781-98273618D8F8}"/>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41C4-4B9C-B781-98273618D8F8}"/>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EEE-4B24-B7B2-F6108811F2F7}"/>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0EEE-4B24-B7B2-F6108811F2F7}"/>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65.78</c:v>
                </c:pt>
                <c:pt idx="1">
                  <c:v>80.72</c:v>
                </c:pt>
                <c:pt idx="2">
                  <c:v>80.17</c:v>
                </c:pt>
                <c:pt idx="3">
                  <c:v>74.680000000000007</c:v>
                </c:pt>
                <c:pt idx="4">
                  <c:v>38.32</c:v>
                </c:pt>
              </c:numCache>
            </c:numRef>
          </c:val>
          <c:extLst>
            <c:ext xmlns:c16="http://schemas.microsoft.com/office/drawing/2014/chart" uri="{C3380CC4-5D6E-409C-BE32-E72D297353CC}">
              <c16:uniqueId val="{00000000-3626-4173-B699-F052DEF13E2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3626-4173-B699-F052DEF13E2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E5-4AFD-A4C3-C07EB2CA82B1}"/>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E5-4AFD-A4C3-C07EB2CA82B1}"/>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23-4399-95DC-D815491DD7E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23-4399-95DC-D815491DD7E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58-4B9E-8959-4B1A64A42A0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58-4B9E-8959-4B1A64A42A0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6F-4233-A41F-25BBC2DC702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6F-4233-A41F-25BBC2DC702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663.15</c:v>
                </c:pt>
                <c:pt idx="1">
                  <c:v>550.92999999999995</c:v>
                </c:pt>
                <c:pt idx="2">
                  <c:v>454.03</c:v>
                </c:pt>
                <c:pt idx="3">
                  <c:v>348.82</c:v>
                </c:pt>
                <c:pt idx="4" formatCode="#,##0.00;&quot;△&quot;#,##0.00">
                  <c:v>0</c:v>
                </c:pt>
              </c:numCache>
            </c:numRef>
          </c:val>
          <c:extLst>
            <c:ext xmlns:c16="http://schemas.microsoft.com/office/drawing/2014/chart" uri="{C3380CC4-5D6E-409C-BE32-E72D297353CC}">
              <c16:uniqueId val="{00000000-B045-451E-A0BF-2087B9745126}"/>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B045-451E-A0BF-2087B9745126}"/>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34.909999999999997</c:v>
                </c:pt>
                <c:pt idx="1">
                  <c:v>19.38</c:v>
                </c:pt>
                <c:pt idx="2">
                  <c:v>19.03</c:v>
                </c:pt>
                <c:pt idx="3">
                  <c:v>23.3</c:v>
                </c:pt>
                <c:pt idx="4">
                  <c:v>30.51</c:v>
                </c:pt>
              </c:numCache>
            </c:numRef>
          </c:val>
          <c:extLst>
            <c:ext xmlns:c16="http://schemas.microsoft.com/office/drawing/2014/chart" uri="{C3380CC4-5D6E-409C-BE32-E72D297353CC}">
              <c16:uniqueId val="{00000000-1BAE-45E7-B6BC-D4FF7C0268D4}"/>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1BAE-45E7-B6BC-D4FF7C0268D4}"/>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511.96</c:v>
                </c:pt>
                <c:pt idx="1">
                  <c:v>926.53</c:v>
                </c:pt>
                <c:pt idx="2">
                  <c:v>932.84</c:v>
                </c:pt>
                <c:pt idx="3">
                  <c:v>764.9</c:v>
                </c:pt>
                <c:pt idx="4">
                  <c:v>585.87</c:v>
                </c:pt>
              </c:numCache>
            </c:numRef>
          </c:val>
          <c:extLst>
            <c:ext xmlns:c16="http://schemas.microsoft.com/office/drawing/2014/chart" uri="{C3380CC4-5D6E-409C-BE32-E72D297353CC}">
              <c16:uniqueId val="{00000000-976F-433E-9393-E16229D6D6A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976F-433E-9393-E16229D6D6A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熊本県　南関町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8856</v>
      </c>
      <c r="AM8" s="36"/>
      <c r="AN8" s="36"/>
      <c r="AO8" s="36"/>
      <c r="AP8" s="36"/>
      <c r="AQ8" s="36"/>
      <c r="AR8" s="36"/>
      <c r="AS8" s="36"/>
      <c r="AT8" s="37">
        <f>データ!$S$6</f>
        <v>68.92</v>
      </c>
      <c r="AU8" s="37"/>
      <c r="AV8" s="37"/>
      <c r="AW8" s="37"/>
      <c r="AX8" s="37"/>
      <c r="AY8" s="37"/>
      <c r="AZ8" s="37"/>
      <c r="BA8" s="37"/>
      <c r="BB8" s="37">
        <f>データ!$T$6</f>
        <v>128.5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0.88</v>
      </c>
      <c r="Q10" s="37"/>
      <c r="R10" s="37"/>
      <c r="S10" s="37"/>
      <c r="T10" s="37"/>
      <c r="U10" s="37"/>
      <c r="V10" s="37"/>
      <c r="W10" s="36">
        <f>データ!$Q$6</f>
        <v>3300</v>
      </c>
      <c r="X10" s="36"/>
      <c r="Y10" s="36"/>
      <c r="Z10" s="36"/>
      <c r="AA10" s="36"/>
      <c r="AB10" s="36"/>
      <c r="AC10" s="36"/>
      <c r="AD10" s="2"/>
      <c r="AE10" s="2"/>
      <c r="AF10" s="2"/>
      <c r="AG10" s="2"/>
      <c r="AH10" s="2"/>
      <c r="AI10" s="2"/>
      <c r="AJ10" s="2"/>
      <c r="AK10" s="2"/>
      <c r="AL10" s="36">
        <f>データ!$U$6</f>
        <v>77</v>
      </c>
      <c r="AM10" s="36"/>
      <c r="AN10" s="36"/>
      <c r="AO10" s="36"/>
      <c r="AP10" s="36"/>
      <c r="AQ10" s="36"/>
      <c r="AR10" s="36"/>
      <c r="AS10" s="36"/>
      <c r="AT10" s="37">
        <f>データ!$V$6</f>
        <v>0.03</v>
      </c>
      <c r="AU10" s="37"/>
      <c r="AV10" s="37"/>
      <c r="AW10" s="37"/>
      <c r="AX10" s="37"/>
      <c r="AY10" s="37"/>
      <c r="AZ10" s="37"/>
      <c r="BA10" s="37"/>
      <c r="BB10" s="37">
        <f>データ!$W$6</f>
        <v>2566.67</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117</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115</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116</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AVvmFTe55VjtQqg3qAU8FcqS3pKvXBL96Pu818ME4CCODWYGQIRSWN8e0H80Jrrg3nvsLTa8SgPghlgFhtuTpQ==" saltValue="5tfl8zKXb34WYUHwL5AX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433675</v>
      </c>
      <c r="D6" s="20">
        <f t="shared" si="3"/>
        <v>47</v>
      </c>
      <c r="E6" s="20">
        <f t="shared" si="3"/>
        <v>1</v>
      </c>
      <c r="F6" s="20">
        <f t="shared" si="3"/>
        <v>0</v>
      </c>
      <c r="G6" s="20">
        <f t="shared" si="3"/>
        <v>0</v>
      </c>
      <c r="H6" s="20" t="str">
        <f t="shared" si="3"/>
        <v>熊本県　南関町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0.88</v>
      </c>
      <c r="Q6" s="21">
        <f t="shared" si="3"/>
        <v>3300</v>
      </c>
      <c r="R6" s="21">
        <f t="shared" si="3"/>
        <v>8856</v>
      </c>
      <c r="S6" s="21">
        <f t="shared" si="3"/>
        <v>68.92</v>
      </c>
      <c r="T6" s="21">
        <f t="shared" si="3"/>
        <v>128.5</v>
      </c>
      <c r="U6" s="21">
        <f t="shared" si="3"/>
        <v>77</v>
      </c>
      <c r="V6" s="21">
        <f t="shared" si="3"/>
        <v>0.03</v>
      </c>
      <c r="W6" s="21">
        <f t="shared" si="3"/>
        <v>2566.67</v>
      </c>
      <c r="X6" s="22">
        <f>IF(X7="",NA(),X7)</f>
        <v>65.78</v>
      </c>
      <c r="Y6" s="22">
        <f t="shared" ref="Y6:AG6" si="4">IF(Y7="",NA(),Y7)</f>
        <v>80.72</v>
      </c>
      <c r="Z6" s="22">
        <f t="shared" si="4"/>
        <v>80.17</v>
      </c>
      <c r="AA6" s="22">
        <f t="shared" si="4"/>
        <v>74.680000000000007</v>
      </c>
      <c r="AB6" s="22">
        <f t="shared" si="4"/>
        <v>38.32</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663.15</v>
      </c>
      <c r="BF6" s="22">
        <f t="shared" ref="BF6:BN6" si="7">IF(BF7="",NA(),BF7)</f>
        <v>550.92999999999995</v>
      </c>
      <c r="BG6" s="22">
        <f t="shared" si="7"/>
        <v>454.03</v>
      </c>
      <c r="BH6" s="22">
        <f t="shared" si="7"/>
        <v>348.82</v>
      </c>
      <c r="BI6" s="21">
        <f t="shared" si="7"/>
        <v>0</v>
      </c>
      <c r="BJ6" s="22">
        <f t="shared" si="7"/>
        <v>1183.92</v>
      </c>
      <c r="BK6" s="22">
        <f t="shared" si="7"/>
        <v>1128.72</v>
      </c>
      <c r="BL6" s="22">
        <f t="shared" si="7"/>
        <v>1125.25</v>
      </c>
      <c r="BM6" s="22">
        <f t="shared" si="7"/>
        <v>1157.05</v>
      </c>
      <c r="BN6" s="22">
        <f t="shared" si="7"/>
        <v>1228.8</v>
      </c>
      <c r="BO6" s="21" t="str">
        <f>IF(BO7="","",IF(BO7="-","【-】","【"&amp;SUBSTITUTE(TEXT(BO7,"#,##0.00"),"-","△")&amp;"】"))</f>
        <v>【1,045.20】</v>
      </c>
      <c r="BP6" s="22">
        <f>IF(BP7="",NA(),BP7)</f>
        <v>34.909999999999997</v>
      </c>
      <c r="BQ6" s="22">
        <f t="shared" ref="BQ6:BY6" si="8">IF(BQ7="",NA(),BQ7)</f>
        <v>19.38</v>
      </c>
      <c r="BR6" s="22">
        <f t="shared" si="8"/>
        <v>19.03</v>
      </c>
      <c r="BS6" s="22">
        <f t="shared" si="8"/>
        <v>23.3</v>
      </c>
      <c r="BT6" s="22">
        <f t="shared" si="8"/>
        <v>30.51</v>
      </c>
      <c r="BU6" s="22">
        <f t="shared" si="8"/>
        <v>42.5</v>
      </c>
      <c r="BV6" s="22">
        <f t="shared" si="8"/>
        <v>41.84</v>
      </c>
      <c r="BW6" s="22">
        <f t="shared" si="8"/>
        <v>41.44</v>
      </c>
      <c r="BX6" s="22">
        <f t="shared" si="8"/>
        <v>37.65</v>
      </c>
      <c r="BY6" s="22">
        <f t="shared" si="8"/>
        <v>37.31</v>
      </c>
      <c r="BZ6" s="21" t="str">
        <f>IF(BZ7="","",IF(BZ7="-","【-】","【"&amp;SUBSTITUTE(TEXT(BZ7,"#,##0.00"),"-","△")&amp;"】"))</f>
        <v>【49.51】</v>
      </c>
      <c r="CA6" s="22">
        <f>IF(CA7="",NA(),CA7)</f>
        <v>511.96</v>
      </c>
      <c r="CB6" s="22">
        <f t="shared" ref="CB6:CJ6" si="9">IF(CB7="",NA(),CB7)</f>
        <v>926.53</v>
      </c>
      <c r="CC6" s="22">
        <f t="shared" si="9"/>
        <v>932.84</v>
      </c>
      <c r="CD6" s="22">
        <f t="shared" si="9"/>
        <v>764.9</v>
      </c>
      <c r="CE6" s="22">
        <f t="shared" si="9"/>
        <v>585.87</v>
      </c>
      <c r="CF6" s="22">
        <f t="shared" si="9"/>
        <v>377.72</v>
      </c>
      <c r="CG6" s="22">
        <f t="shared" si="9"/>
        <v>390.47</v>
      </c>
      <c r="CH6" s="22">
        <f t="shared" si="9"/>
        <v>403.61</v>
      </c>
      <c r="CI6" s="22">
        <f t="shared" si="9"/>
        <v>442.82</v>
      </c>
      <c r="CJ6" s="22">
        <f t="shared" si="9"/>
        <v>425.76</v>
      </c>
      <c r="CK6" s="21" t="str">
        <f>IF(CK7="","",IF(CK7="-","【-】","【"&amp;SUBSTITUTE(TEXT(CK7,"#,##0.00"),"-","△")&amp;"】"))</f>
        <v>【317.14】</v>
      </c>
      <c r="CL6" s="22">
        <f>IF(CL7="",NA(),CL7)</f>
        <v>41.87</v>
      </c>
      <c r="CM6" s="22">
        <f t="shared" ref="CM6:CU6" si="10">IF(CM7="",NA(),CM7)</f>
        <v>42.61</v>
      </c>
      <c r="CN6" s="22">
        <f t="shared" si="10"/>
        <v>42.53</v>
      </c>
      <c r="CO6" s="22">
        <f t="shared" si="10"/>
        <v>42.04</v>
      </c>
      <c r="CP6" s="22">
        <f t="shared" si="10"/>
        <v>41.98</v>
      </c>
      <c r="CQ6" s="22">
        <f t="shared" si="10"/>
        <v>48.01</v>
      </c>
      <c r="CR6" s="22">
        <f t="shared" si="10"/>
        <v>49.08</v>
      </c>
      <c r="CS6" s="22">
        <f t="shared" si="10"/>
        <v>51.46</v>
      </c>
      <c r="CT6" s="22">
        <f t="shared" si="10"/>
        <v>51.84</v>
      </c>
      <c r="CU6" s="22">
        <f t="shared" si="10"/>
        <v>52.34</v>
      </c>
      <c r="CV6" s="21" t="str">
        <f>IF(CV7="","",IF(CV7="-","【-】","【"&amp;SUBSTITUTE(TEXT(CV7,"#,##0.00"),"-","△")&amp;"】"))</f>
        <v>【55.00】</v>
      </c>
      <c r="CW6" s="22">
        <f>IF(CW7="",NA(),CW7)</f>
        <v>100</v>
      </c>
      <c r="CX6" s="22">
        <f t="shared" ref="CX6:DF6" si="11">IF(CX7="",NA(),CX7)</f>
        <v>100</v>
      </c>
      <c r="CY6" s="22">
        <f t="shared" si="11"/>
        <v>100</v>
      </c>
      <c r="CZ6" s="22">
        <f t="shared" si="11"/>
        <v>100</v>
      </c>
      <c r="DA6" s="22">
        <f t="shared" si="11"/>
        <v>100</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433675</v>
      </c>
      <c r="D7" s="24">
        <v>47</v>
      </c>
      <c r="E7" s="24">
        <v>1</v>
      </c>
      <c r="F7" s="24">
        <v>0</v>
      </c>
      <c r="G7" s="24">
        <v>0</v>
      </c>
      <c r="H7" s="24" t="s">
        <v>96</v>
      </c>
      <c r="I7" s="24" t="s">
        <v>97</v>
      </c>
      <c r="J7" s="24" t="s">
        <v>98</v>
      </c>
      <c r="K7" s="24" t="s">
        <v>99</v>
      </c>
      <c r="L7" s="24" t="s">
        <v>100</v>
      </c>
      <c r="M7" s="24" t="s">
        <v>101</v>
      </c>
      <c r="N7" s="25" t="s">
        <v>102</v>
      </c>
      <c r="O7" s="25" t="s">
        <v>103</v>
      </c>
      <c r="P7" s="25">
        <v>0.88</v>
      </c>
      <c r="Q7" s="25">
        <v>3300</v>
      </c>
      <c r="R7" s="25">
        <v>8856</v>
      </c>
      <c r="S7" s="25">
        <v>68.92</v>
      </c>
      <c r="T7" s="25">
        <v>128.5</v>
      </c>
      <c r="U7" s="25">
        <v>77</v>
      </c>
      <c r="V7" s="25">
        <v>0.03</v>
      </c>
      <c r="W7" s="25">
        <v>2566.67</v>
      </c>
      <c r="X7" s="25">
        <v>65.78</v>
      </c>
      <c r="Y7" s="25">
        <v>80.72</v>
      </c>
      <c r="Z7" s="25">
        <v>80.17</v>
      </c>
      <c r="AA7" s="25">
        <v>74.680000000000007</v>
      </c>
      <c r="AB7" s="25">
        <v>38.32</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663.15</v>
      </c>
      <c r="BF7" s="25">
        <v>550.92999999999995</v>
      </c>
      <c r="BG7" s="25">
        <v>454.03</v>
      </c>
      <c r="BH7" s="25">
        <v>348.82</v>
      </c>
      <c r="BI7" s="25">
        <v>0</v>
      </c>
      <c r="BJ7" s="25">
        <v>1183.92</v>
      </c>
      <c r="BK7" s="25">
        <v>1128.72</v>
      </c>
      <c r="BL7" s="25">
        <v>1125.25</v>
      </c>
      <c r="BM7" s="25">
        <v>1157.05</v>
      </c>
      <c r="BN7" s="25">
        <v>1228.8</v>
      </c>
      <c r="BO7" s="25">
        <v>1045.2</v>
      </c>
      <c r="BP7" s="25">
        <v>34.909999999999997</v>
      </c>
      <c r="BQ7" s="25">
        <v>19.38</v>
      </c>
      <c r="BR7" s="25">
        <v>19.03</v>
      </c>
      <c r="BS7" s="25">
        <v>23.3</v>
      </c>
      <c r="BT7" s="25">
        <v>30.51</v>
      </c>
      <c r="BU7" s="25">
        <v>42.5</v>
      </c>
      <c r="BV7" s="25">
        <v>41.84</v>
      </c>
      <c r="BW7" s="25">
        <v>41.44</v>
      </c>
      <c r="BX7" s="25">
        <v>37.65</v>
      </c>
      <c r="BY7" s="25">
        <v>37.31</v>
      </c>
      <c r="BZ7" s="25">
        <v>49.51</v>
      </c>
      <c r="CA7" s="25">
        <v>511.96</v>
      </c>
      <c r="CB7" s="25">
        <v>926.53</v>
      </c>
      <c r="CC7" s="25">
        <v>932.84</v>
      </c>
      <c r="CD7" s="25">
        <v>764.9</v>
      </c>
      <c r="CE7" s="25">
        <v>585.87</v>
      </c>
      <c r="CF7" s="25">
        <v>377.72</v>
      </c>
      <c r="CG7" s="25">
        <v>390.47</v>
      </c>
      <c r="CH7" s="25">
        <v>403.61</v>
      </c>
      <c r="CI7" s="25">
        <v>442.82</v>
      </c>
      <c r="CJ7" s="25">
        <v>425.76</v>
      </c>
      <c r="CK7" s="25">
        <v>317.14</v>
      </c>
      <c r="CL7" s="25">
        <v>41.87</v>
      </c>
      <c r="CM7" s="25">
        <v>42.61</v>
      </c>
      <c r="CN7" s="25">
        <v>42.53</v>
      </c>
      <c r="CO7" s="25">
        <v>42.04</v>
      </c>
      <c r="CP7" s="25">
        <v>41.98</v>
      </c>
      <c r="CQ7" s="25">
        <v>48.01</v>
      </c>
      <c r="CR7" s="25">
        <v>49.08</v>
      </c>
      <c r="CS7" s="25">
        <v>51.46</v>
      </c>
      <c r="CT7" s="25">
        <v>51.84</v>
      </c>
      <c r="CU7" s="25">
        <v>52.34</v>
      </c>
      <c r="CV7" s="25">
        <v>55</v>
      </c>
      <c r="CW7" s="25">
        <v>100</v>
      </c>
      <c r="CX7" s="25">
        <v>100</v>
      </c>
      <c r="CY7" s="25">
        <v>100</v>
      </c>
      <c r="CZ7" s="25">
        <v>100</v>
      </c>
      <c r="DA7" s="25">
        <v>100</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中島　友吾</cp:lastModifiedBy>
  <dcterms:created xsi:type="dcterms:W3CDTF">2025-01-24T06:41:04Z</dcterms:created>
  <dcterms:modified xsi:type="dcterms:W3CDTF">2025-02-14T01:14:44Z</dcterms:modified>
  <cp:category/>
</cp:coreProperties>
</file>