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rofile16\redirect\k-inaba\Desktop\15 美里町\簡水\"/>
    </mc:Choice>
  </mc:AlternateContent>
  <xr:revisionPtr revIDLastSave="0" documentId="13_ncr:1_{4039B943-9C9D-430B-88CB-14AE6E8FCB53}" xr6:coauthVersionLast="47" xr6:coauthVersionMax="47" xr10:uidLastSave="{00000000-0000-0000-0000-000000000000}"/>
  <workbookProtection workbookAlgorithmName="SHA-512" workbookHashValue="1AMbf04Dc/I6b/qcZW7yGp4lUGOsjo5uBWKAFWRJemwElAzR0qWhKi7dr3+7oXpykG/OtsrGfb2cD+8NxeCTwg==" workbookSaltValue="ucKcjgnj26L78xRB7u4Mbg==" workbookSpinCount="100000" lockStructure="1"/>
  <bookViews>
    <workbookView minimized="1" xWindow="2340" yWindow="120" windowWidth="24885" windowHeight="1608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<sst xmlns="http://schemas.openxmlformats.org/spreadsheetml/2006/main" count="233" uniqueCount="117">
  <si>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</si>
  <si>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</si>
  <si>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</si>
  <si>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</si>
  <si>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</si>
  <si>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</si>
  <si>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</si>
  <si>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</si>
  <si>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</si>
  <si>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</si>
  <si>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</si>
  <si>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</si>
  <si>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</si>
  <si>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</si>
  <si>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</si>
  <si>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</si>
  <si>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</si>
  <si>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</si>
  <si>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</si>
  <si>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</si>
  <si>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</si>
  <si>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</si>
  <si>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</si>
  <si>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</si>
  <si>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</si>
  <si>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</si>
  <si>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</si>
  <si>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</si>
  <si>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</si>
  <si>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</si>
  <si>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</si>
  <si>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</si>
  <si>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</si>
  <si>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</si>
  <si>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</si>
  <si>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</si>
  <si>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</si>
  <si>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</si>
  <si>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</si>
  <si>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</si>
  <si>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</si>
  <si>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</si>
  <si>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</si>
  <si>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</si>
  <si>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</si>
  <si>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</si>
  <si>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</si>
  <si>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</si>
  <si>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</si>
  <si>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</si>
  <si>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</si>
  <si>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</si>
  <si>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</si>
  <si>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</si>
  <si>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</si>
  <si>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</si>
  <si>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</si>
  <si>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</si>
  <si>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</si>
  <si>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</si>
  <si>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</si>
  <si>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</si>
  <si>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</si>
  <si>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</si>
  <si>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</si>
  <si>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</si>
  <si>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</si>
  <si>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</si>
  <si>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</si>
  <si>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</si>
  <si>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</si>
  <si>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</si>
  <si>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</si>
  <si>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</si>
  <si>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</si>
  <si>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</si>
  <si>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</si>
  <si>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</si>
  <si>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</si>
  <si>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</si>
  <si>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</si>
  <si>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</si>
  <si>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</si>
  <si>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</si>
  <si>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</si>
  <si>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</si>
  <si>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</si>
  <si>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</si>
  <si>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</si>
  <si>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</si>
  <si>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</si>
  <si>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</si>
  <si>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</si>
  <si>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</si>
  <si>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</si>
  <si>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</si>
  <si>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美里町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</si>
  <si>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</si>
  <si>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</si>
  <si>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</si>
  <si>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</si>
  <si>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</si>
  <si>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</si>
  <si>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</si>
  <si>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</si>
  <si>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</si>
  <si>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</si>
  <si>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</si>
  <si>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</si>
  <si>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</si>
  <si>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</si>
  <si>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</si>
  <si>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</si>
  <si>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</si>
  <si>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①該当数値なし。
②該当数値なし。
③浄水場、配水池等の老朽化が進み、大幅な改修の必要性や漏水による修繕が増加している傾向にある。施設・設備については計画的・効率的な更新を実施していく必要がある。また老朽管については管路更新整備計画を策定し、効率的な敷設替えを行い安定的な給水確保を図る。</t>
    <rPh sb="10" eb="14">
      <t>ガイトウスウチ</t>
    </rPh>
    <rPh sb="19" eb="22">
      <t>ジョウスイジョウ</t>
    </rPh>
    <rPh sb="23" eb="26">
      <t>ハイスイチ</t>
    </rPh>
    <rPh sb="26" eb="27">
      <t>トウ</t>
    </rPh>
    <rPh sb="28" eb="31">
      <t>ロウキュウカ</t>
    </rPh>
    <rPh sb="32" eb="33">
      <t>スス</t>
    </rPh>
    <rPh sb="35" eb="37">
      <t>オオハバ</t>
    </rPh>
    <rPh sb="38" eb="40">
      <t>カイシュウ</t>
    </rPh>
    <rPh sb="41" eb="44">
      <t>ヒツヨウセイ</t>
    </rPh>
    <rPh sb="45" eb="47">
      <t>ロウスイ</t>
    </rPh>
    <rPh sb="50" eb="52">
      <t>シュウゼン</t>
    </rPh>
    <rPh sb="53" eb="55">
      <t>ゾウカ</t>
    </rPh>
    <rPh sb="59" eb="61">
      <t>ケイコウ</t>
    </rPh>
    <rPh sb="65" eb="67">
      <t>シセツ</t>
    </rPh>
    <rPh sb="68" eb="70">
      <t>セツビ</t>
    </rPh>
    <rPh sb="75" eb="78">
      <t>ケイカクテキ</t>
    </rPh>
    <rPh sb="79" eb="82">
      <t>コウリツテキ</t>
    </rPh>
    <rPh sb="83" eb="85">
      <t>コウシン</t>
    </rPh>
    <rPh sb="86" eb="88">
      <t>ジッシ</t>
    </rPh>
    <rPh sb="92" eb="94">
      <t>ヒツヨウ</t>
    </rPh>
    <rPh sb="100" eb="102">
      <t>ロウキュウ</t>
    </rPh>
    <rPh sb="102" eb="103">
      <t>カン</t>
    </rPh>
    <rPh sb="108" eb="110">
      <t>カンロ</t>
    </rPh>
    <rPh sb="110" eb="112">
      <t>コウシン</t>
    </rPh>
    <rPh sb="112" eb="114">
      <t>セイビ</t>
    </rPh>
    <rPh sb="114" eb="116">
      <t>ケイカク</t>
    </rPh>
    <rPh sb="117" eb="119">
      <t>サクテイ</t>
    </rPh>
    <rPh sb="121" eb="124">
      <t>コウリツテキ</t>
    </rPh>
    <rPh sb="125" eb="127">
      <t>フセツ</t>
    </rPh>
    <rPh sb="127" eb="128">
      <t>ガ</t>
    </rPh>
    <rPh sb="130" eb="131">
      <t>オコナ</t>
    </rPh>
    <rPh sb="132" eb="135">
      <t>アンテイテキ</t>
    </rPh>
    <rPh sb="136" eb="138">
      <t>キュウスイ</t>
    </rPh>
    <rPh sb="138" eb="140">
      <t>カクホ</t>
    </rPh>
    <rPh sb="141" eb="142">
      <t>ハカ</t>
    </rPh>
    <phoneticPr fontId="4"/>
  </si>
  <si>
    <t>①収益的収支比率について、給水収益だけでは賄えていないため、一般会計からの繰入金に依存している状況である。今後は経費削減に努め、経営改善に向けた取り組みが必要である。
②該当数値なし。
③該当数値なし。
④企業債残高対事業規模比率について、地方債償還額の減少等により低くなっている。しかし、令和5年度より新規拡張工事、施設・管路の更新を行っているため、令和6年度以降も上昇することと考えられる。返済計画を考慮し、平準化を図る必要がある。
⑤料金回収率について、給水収益のみで賄えておらず、一般会計からの繰入金により不足額を補填している状況であり、適切な料金収入の確保に努めていく必要がある。
⑥給水原価について（R4決算）440.47円と比較して（R5決算）は515.57円と増加している。近年の物価高騰、施設老朽化に加え、新規拡張工事等により経費が増大していることが原因となるため、維持管理費等の削減に一層努めていく必要がある。
⑦施設利用率について、類似団体と比較すると高い割合だが、人口減少に伴い利用率の減少が見込まれるため、施設規模の縮小等の検討を行う必要がある。
⑧有収率については、老朽化や凍結による漏水が増加傾向にあるため耐震管への更新を計画的に進めていく必要がある。</t>
    <rPh sb="168" eb="169">
      <t>オコナ</t>
    </rPh>
    <rPh sb="176" eb="178">
      <t>レイワ</t>
    </rPh>
    <rPh sb="179" eb="180">
      <t>ネン</t>
    </rPh>
    <rPh sb="180" eb="181">
      <t>ド</t>
    </rPh>
    <rPh sb="181" eb="183">
      <t>イコウ</t>
    </rPh>
    <rPh sb="317" eb="318">
      <t>エン</t>
    </rPh>
    <rPh sb="319" eb="321">
      <t>ヒカク</t>
    </rPh>
    <rPh sb="326" eb="328">
      <t>ケッサン</t>
    </rPh>
    <rPh sb="336" eb="337">
      <t>エン</t>
    </rPh>
    <rPh sb="338" eb="340">
      <t>ゾウカ</t>
    </rPh>
    <rPh sb="345" eb="347">
      <t>キンネン</t>
    </rPh>
    <rPh sb="348" eb="350">
      <t>ブッカ</t>
    </rPh>
    <rPh sb="350" eb="352">
      <t>コウトウ</t>
    </rPh>
    <rPh sb="353" eb="355">
      <t>シセツ</t>
    </rPh>
    <rPh sb="355" eb="358">
      <t>ロウキュウカ</t>
    </rPh>
    <rPh sb="359" eb="360">
      <t>クワ</t>
    </rPh>
    <rPh sb="362" eb="364">
      <t>シンキ</t>
    </rPh>
    <rPh sb="364" eb="366">
      <t>カクチョウ</t>
    </rPh>
    <rPh sb="366" eb="368">
      <t>コウジ</t>
    </rPh>
    <rPh sb="368" eb="369">
      <t>トウ</t>
    </rPh>
    <rPh sb="372" eb="374">
      <t>ケイヒ</t>
    </rPh>
    <rPh sb="375" eb="377">
      <t>ゾウダイ</t>
    </rPh>
    <rPh sb="384" eb="386">
      <t>ゲンイン</t>
    </rPh>
    <rPh sb="392" eb="394">
      <t>イジ</t>
    </rPh>
    <rPh sb="394" eb="397">
      <t>カンリヒ</t>
    </rPh>
    <rPh sb="397" eb="398">
      <t>トウ</t>
    </rPh>
    <rPh sb="399" eb="401">
      <t>サクゲン</t>
    </rPh>
    <rPh sb="402" eb="404">
      <t>イッソウ</t>
    </rPh>
    <rPh sb="404" eb="405">
      <t>ツト</t>
    </rPh>
    <rPh sb="409" eb="411">
      <t>ヒツヨウ</t>
    </rPh>
    <rPh sb="417" eb="419">
      <t>シセツ</t>
    </rPh>
    <rPh sb="419" eb="421">
      <t>リヨウ</t>
    </rPh>
    <rPh sb="421" eb="422">
      <t>リツ</t>
    </rPh>
    <rPh sb="427" eb="429">
      <t>ルイジ</t>
    </rPh>
    <rPh sb="429" eb="431">
      <t>ダンタイ</t>
    </rPh>
    <rPh sb="432" eb="434">
      <t>ヒカク</t>
    </rPh>
    <rPh sb="437" eb="438">
      <t>タカ</t>
    </rPh>
    <rPh sb="439" eb="441">
      <t>ワリアイ</t>
    </rPh>
    <rPh sb="444" eb="446">
      <t>ジンコウ</t>
    </rPh>
    <rPh sb="446" eb="448">
      <t>ゲンショウ</t>
    </rPh>
    <rPh sb="449" eb="450">
      <t>トモナ</t>
    </rPh>
    <rPh sb="451" eb="454">
      <t>リヨウリツ</t>
    </rPh>
    <rPh sb="455" eb="457">
      <t>ゲンショウ</t>
    </rPh>
    <rPh sb="458" eb="460">
      <t>ミコ</t>
    </rPh>
    <rPh sb="466" eb="468">
      <t>シセツ</t>
    </rPh>
    <rPh sb="468" eb="470">
      <t>キボ</t>
    </rPh>
    <rPh sb="471" eb="473">
      <t>シュクショウ</t>
    </rPh>
    <rPh sb="473" eb="474">
      <t>トウ</t>
    </rPh>
    <rPh sb="475" eb="477">
      <t>ケントウ</t>
    </rPh>
    <rPh sb="478" eb="479">
      <t>オコナ</t>
    </rPh>
    <rPh sb="480" eb="482">
      <t>ヒツヨウ</t>
    </rPh>
    <rPh sb="488" eb="491">
      <t>ユウシュウリツ</t>
    </rPh>
    <rPh sb="497" eb="500">
      <t>ロウキュウカ</t>
    </rPh>
    <rPh sb="501" eb="503">
      <t>トウケツ</t>
    </rPh>
    <rPh sb="506" eb="508">
      <t>ロウスイ</t>
    </rPh>
    <rPh sb="509" eb="511">
      <t>ゾウカ</t>
    </rPh>
    <rPh sb="511" eb="513">
      <t>ケイコウ</t>
    </rPh>
    <rPh sb="518" eb="520">
      <t>タイシン</t>
    </rPh>
    <rPh sb="520" eb="521">
      <t>カン</t>
    </rPh>
    <rPh sb="523" eb="525">
      <t>コウシン</t>
    </rPh>
    <rPh sb="526" eb="529">
      <t>ケイカクテキ</t>
    </rPh>
    <rPh sb="530" eb="531">
      <t>スス</t>
    </rPh>
    <rPh sb="535" eb="537">
      <t>ヒツヨウ</t>
    </rPh>
    <phoneticPr fontId="4"/>
  </si>
  <si>
    <t>給水人口の減少による料金収入の減、さらには老朽施設の更新に伴う建設費及び維持管理費の増加により厳しい経営状況が続くと予想される。また、令和5年度より開始された水道未普及地域への簡易水道拡張事業により更なる費用増加が予想される。その中で、コスト削減や適切な施設規模での経営を行い、健全かつ効率的な経営に取り組んでいく。なお、平成29年3月に美里町簡易水道事業経営戦略を策定しており、令和7年度に美里町簡易水道事業経営戦略を更新予定としている。</t>
    <rPh sb="0" eb="2">
      <t>キュウスイ</t>
    </rPh>
    <rPh sb="2" eb="4">
      <t>ジンコウ</t>
    </rPh>
    <rPh sb="5" eb="7">
      <t>ゲンショウ</t>
    </rPh>
    <rPh sb="10" eb="14">
      <t>リョウキンシュウニュウ</t>
    </rPh>
    <rPh sb="15" eb="16">
      <t>ゲン</t>
    </rPh>
    <rPh sb="21" eb="23">
      <t>ロウキュウ</t>
    </rPh>
    <rPh sb="23" eb="25">
      <t>シセツ</t>
    </rPh>
    <rPh sb="26" eb="28">
      <t>コウシン</t>
    </rPh>
    <rPh sb="29" eb="30">
      <t>トモナ</t>
    </rPh>
    <rPh sb="31" eb="34">
      <t>ケンセツヒ</t>
    </rPh>
    <rPh sb="34" eb="35">
      <t>オヨ</t>
    </rPh>
    <rPh sb="36" eb="38">
      <t>イジ</t>
    </rPh>
    <rPh sb="38" eb="41">
      <t>カンリヒ</t>
    </rPh>
    <rPh sb="42" eb="44">
      <t>ゾウカ</t>
    </rPh>
    <rPh sb="47" eb="48">
      <t>キビ</t>
    </rPh>
    <rPh sb="50" eb="52">
      <t>ケイエイ</t>
    </rPh>
    <rPh sb="52" eb="54">
      <t>ジョウキョウ</t>
    </rPh>
    <rPh sb="55" eb="56">
      <t>ツヅ</t>
    </rPh>
    <rPh sb="58" eb="60">
      <t>ヨソウ</t>
    </rPh>
    <rPh sb="79" eb="81">
      <t>スイドウ</t>
    </rPh>
    <rPh sb="81" eb="84">
      <t>ミフキュウ</t>
    </rPh>
    <rPh sb="84" eb="86">
      <t>チイキ</t>
    </rPh>
    <rPh sb="88" eb="90">
      <t>カンイ</t>
    </rPh>
    <rPh sb="90" eb="92">
      <t>スイドウ</t>
    </rPh>
    <rPh sb="92" eb="94">
      <t>カクチョウ</t>
    </rPh>
    <rPh sb="94" eb="96">
      <t>ジギョウ</t>
    </rPh>
    <rPh sb="99" eb="100">
      <t>サラ</t>
    </rPh>
    <rPh sb="102" eb="104">
      <t>ヒヨウ</t>
    </rPh>
    <rPh sb="104" eb="106">
      <t>ゾウカ</t>
    </rPh>
    <rPh sb="107" eb="109">
      <t>ヨソウ</t>
    </rPh>
    <rPh sb="115" eb="116">
      <t>ナカ</t>
    </rPh>
    <rPh sb="121" eb="123">
      <t>サクゲン</t>
    </rPh>
    <rPh sb="124" eb="126">
      <t>テキセツ</t>
    </rPh>
    <rPh sb="127" eb="129">
      <t>シセツ</t>
    </rPh>
    <rPh sb="129" eb="131">
      <t>キボ</t>
    </rPh>
    <rPh sb="133" eb="135">
      <t>ケイエイ</t>
    </rPh>
    <rPh sb="136" eb="137">
      <t>オコナ</t>
    </rPh>
    <rPh sb="139" eb="141">
      <t>ケンゼン</t>
    </rPh>
    <rPh sb="143" eb="146">
      <t>コウリツテキ</t>
    </rPh>
    <rPh sb="147" eb="149">
      <t>ケイエイ</t>
    </rPh>
    <rPh sb="150" eb="151">
      <t>ト</t>
    </rPh>
    <rPh sb="152" eb="153">
      <t>ク</t>
    </rPh>
    <rPh sb="161" eb="163">
      <t>ヘイセイ</t>
    </rPh>
    <rPh sb="165" eb="166">
      <t>ネン</t>
    </rPh>
    <rPh sb="167" eb="168">
      <t>ガツ</t>
    </rPh>
    <rPh sb="169" eb="172">
      <t>ミサトマチ</t>
    </rPh>
    <rPh sb="172" eb="174">
      <t>カンイ</t>
    </rPh>
    <rPh sb="174" eb="176">
      <t>スイドウ</t>
    </rPh>
    <rPh sb="176" eb="178">
      <t>ジギョウ</t>
    </rPh>
    <rPh sb="178" eb="180">
      <t>ケイエイ</t>
    </rPh>
    <rPh sb="180" eb="182">
      <t>センリャク</t>
    </rPh>
    <rPh sb="183" eb="185">
      <t>サクテイ</t>
    </rPh>
    <rPh sb="190" eb="192">
      <t>レイワ</t>
    </rPh>
    <rPh sb="193" eb="195">
      <t>ネンド</t>
    </rPh>
    <rPh sb="210" eb="212">
      <t>コウシン</t>
    </rPh>
    <rPh sb="212" eb="21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</si>
</sst>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0.7</c:v>
                </c:pt>
                <c:pt idx="1">
                  <c:v>0</c:v>
                </c:pt>
                <c:pt idx="2" formatCode="#,##0.00;&quot;△&quot;#,##0.00;&quot;-&quot;">
                  <c:v>0.05</c:v>
                </c:pt>
                <c:pt idx="3">
                  <c:v>0</c:v>
                </c:pt>
                <c:pt idx="4">
                  <c:v>0</c:v>
                </c:pt>
              </c:numCache>
            </c:numRef>
          </c:val>
          <c:extLst>
            <c:ext xmlns:c16="http://schemas.microsoft.com/office/drawing/2014/chart" uri="{C3380CC4-5D6E-409C-BE32-E72D297353CC}">
              <c16:uniqueId val="{00000000-251E-441F-A243-B8EBA0392FC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251E-441F-A243-B8EBA0392FC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72.75</c:v>
                </c:pt>
                <c:pt idx="1">
                  <c:v>76.92</c:v>
                </c:pt>
                <c:pt idx="2">
                  <c:v>72.67</c:v>
                </c:pt>
                <c:pt idx="3">
                  <c:v>71.53</c:v>
                </c:pt>
                <c:pt idx="4">
                  <c:v>65.67</c:v>
                </c:pt>
              </c:numCache>
            </c:numRef>
          </c:val>
          <c:extLst>
            <c:ext xmlns:c16="http://schemas.microsoft.com/office/drawing/2014/chart" uri="{C3380CC4-5D6E-409C-BE32-E72D297353CC}">
              <c16:uniqueId val="{00000000-6D93-40A3-9371-A3F73DC1A0D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6D93-40A3-9371-A3F73DC1A0D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83.55</c:v>
                </c:pt>
                <c:pt idx="1">
                  <c:v>80.81</c:v>
                </c:pt>
                <c:pt idx="2">
                  <c:v>79.650000000000006</c:v>
                </c:pt>
                <c:pt idx="3">
                  <c:v>77.41</c:v>
                </c:pt>
                <c:pt idx="4">
                  <c:v>78.180000000000007</c:v>
                </c:pt>
              </c:numCache>
            </c:numRef>
          </c:val>
          <c:extLst>
            <c:ext xmlns:c16="http://schemas.microsoft.com/office/drawing/2014/chart" uri="{C3380CC4-5D6E-409C-BE32-E72D297353CC}">
              <c16:uniqueId val="{00000000-4926-43F6-84C2-328EF4B8E5F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4926-43F6-84C2-328EF4B8E5F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85.51</c:v>
                </c:pt>
                <c:pt idx="1">
                  <c:v>86.07</c:v>
                </c:pt>
                <c:pt idx="2">
                  <c:v>77.47</c:v>
                </c:pt>
                <c:pt idx="3">
                  <c:v>69.459999999999994</c:v>
                </c:pt>
                <c:pt idx="4">
                  <c:v>82.52</c:v>
                </c:pt>
              </c:numCache>
            </c:numRef>
          </c:val>
          <c:extLst>
            <c:ext xmlns:c16="http://schemas.microsoft.com/office/drawing/2014/chart" uri="{C3380CC4-5D6E-409C-BE32-E72D297353CC}">
              <c16:uniqueId val="{00000000-8374-415D-B3A3-29C1F467A7F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8374-415D-B3A3-29C1F467A7F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5C-40DA-8774-382A51694BC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5C-40DA-8774-382A51694BC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D7-4AA5-9F66-93DF78A77AF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D7-4AA5-9F66-93DF78A77AF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E7-4F13-8037-56904CFC6BD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E7-4F13-8037-56904CFC6BD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56-418E-A2E3-6685E78F326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56-418E-A2E3-6685E78F326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742.7</c:v>
                </c:pt>
                <c:pt idx="1">
                  <c:v>637</c:v>
                </c:pt>
                <c:pt idx="2">
                  <c:v>586.08000000000004</c:v>
                </c:pt>
                <c:pt idx="3">
                  <c:v>536.20000000000005</c:v>
                </c:pt>
                <c:pt idx="4">
                  <c:v>567.48</c:v>
                </c:pt>
              </c:numCache>
            </c:numRef>
          </c:val>
          <c:extLst>
            <c:ext xmlns:c16="http://schemas.microsoft.com/office/drawing/2014/chart" uri="{C3380CC4-5D6E-409C-BE32-E72D297353CC}">
              <c16:uniqueId val="{00000000-FA24-4B7B-B06F-5580992AE79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FA24-4B7B-B06F-5580992AE79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57.24</c:v>
                </c:pt>
                <c:pt idx="1">
                  <c:v>58.6</c:v>
                </c:pt>
                <c:pt idx="2">
                  <c:v>49.64</c:v>
                </c:pt>
                <c:pt idx="3">
                  <c:v>49.62</c:v>
                </c:pt>
                <c:pt idx="4">
                  <c:v>43.68</c:v>
                </c:pt>
              </c:numCache>
            </c:numRef>
          </c:val>
          <c:extLst>
            <c:ext xmlns:c16="http://schemas.microsoft.com/office/drawing/2014/chart" uri="{C3380CC4-5D6E-409C-BE32-E72D297353CC}">
              <c16:uniqueId val="{00000000-9304-4912-A02D-386FBAF7C74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9304-4912-A02D-386FBAF7C74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379.18</c:v>
                </c:pt>
                <c:pt idx="1">
                  <c:v>368.53</c:v>
                </c:pt>
                <c:pt idx="2">
                  <c:v>442.18</c:v>
                </c:pt>
                <c:pt idx="3">
                  <c:v>440.47</c:v>
                </c:pt>
                <c:pt idx="4">
                  <c:v>515.57000000000005</c:v>
                </c:pt>
              </c:numCache>
            </c:numRef>
          </c:val>
          <c:extLst>
            <c:ext xmlns:c16="http://schemas.microsoft.com/office/drawing/2014/chart" uri="{C3380CC4-5D6E-409C-BE32-E72D297353CC}">
              <c16:uniqueId val="{00000000-8D6A-4A26-9C66-9105326AC8D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8D6A-4A26-9C66-9105326AC8D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熊本県　美里町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15">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8873</v>
      </c>
      <c r="AM8" s="59"/>
      <c r="AN8" s="59"/>
      <c r="AO8" s="59"/>
      <c r="AP8" s="59"/>
      <c r="AQ8" s="59"/>
      <c r="AR8" s="59"/>
      <c r="AS8" s="59"/>
      <c r="AT8" s="35">
        <f>データ!$S$6</f>
        <v>144</v>
      </c>
      <c r="AU8" s="35"/>
      <c r="AV8" s="35"/>
      <c r="AW8" s="35"/>
      <c r="AX8" s="35"/>
      <c r="AY8" s="35"/>
      <c r="AZ8" s="35"/>
      <c r="BA8" s="35"/>
      <c r="BB8" s="35">
        <f>データ!$T$6</f>
        <v>61.62</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47.42</v>
      </c>
      <c r="Q10" s="35"/>
      <c r="R10" s="35"/>
      <c r="S10" s="35"/>
      <c r="T10" s="35"/>
      <c r="U10" s="35"/>
      <c r="V10" s="35"/>
      <c r="W10" s="59">
        <f>データ!$Q$6</f>
        <v>3960</v>
      </c>
      <c r="X10" s="59"/>
      <c r="Y10" s="59"/>
      <c r="Z10" s="59"/>
      <c r="AA10" s="59"/>
      <c r="AB10" s="59"/>
      <c r="AC10" s="59"/>
      <c r="AD10" s="2"/>
      <c r="AE10" s="2"/>
      <c r="AF10" s="2"/>
      <c r="AG10" s="2"/>
      <c r="AH10" s="2"/>
      <c r="AI10" s="2"/>
      <c r="AJ10" s="2"/>
      <c r="AK10" s="2"/>
      <c r="AL10" s="59">
        <f>データ!$U$6</f>
        <v>4165</v>
      </c>
      <c r="AM10" s="59"/>
      <c r="AN10" s="59"/>
      <c r="AO10" s="59"/>
      <c r="AP10" s="59"/>
      <c r="AQ10" s="59"/>
      <c r="AR10" s="59"/>
      <c r="AS10" s="59"/>
      <c r="AT10" s="35">
        <f>データ!$V$6</f>
        <v>40.1</v>
      </c>
      <c r="AU10" s="35"/>
      <c r="AV10" s="35"/>
      <c r="AW10" s="35"/>
      <c r="AX10" s="35"/>
      <c r="AY10" s="35"/>
      <c r="AZ10" s="35"/>
      <c r="BA10" s="35"/>
      <c r="BB10" s="35">
        <f>データ!$W$6</f>
        <v>103.87</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115</v>
      </c>
      <c r="BM16" s="37"/>
      <c r="BN16" s="37"/>
      <c r="BO16" s="37"/>
      <c r="BP16" s="37"/>
      <c r="BQ16" s="37"/>
      <c r="BR16" s="37"/>
      <c r="BS16" s="37"/>
      <c r="BT16" s="37"/>
      <c r="BU16" s="37"/>
      <c r="BV16" s="37"/>
      <c r="BW16" s="37"/>
      <c r="BX16" s="37"/>
      <c r="BY16" s="37"/>
      <c r="BZ16" s="3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114</v>
      </c>
      <c r="BM47" s="37"/>
      <c r="BN47" s="37"/>
      <c r="BO47" s="37"/>
      <c r="BP47" s="37"/>
      <c r="BQ47" s="37"/>
      <c r="BR47" s="37"/>
      <c r="BS47" s="37"/>
      <c r="BT47" s="37"/>
      <c r="BU47" s="37"/>
      <c r="BV47" s="37"/>
      <c r="BW47" s="37"/>
      <c r="BX47" s="37"/>
      <c r="BY47" s="37"/>
      <c r="BZ47" s="3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116</v>
      </c>
      <c r="BM66" s="37"/>
      <c r="BN66" s="37"/>
      <c r="BO66" s="37"/>
      <c r="BP66" s="37"/>
      <c r="BQ66" s="37"/>
      <c r="BR66" s="37"/>
      <c r="BS66" s="37"/>
      <c r="BT66" s="37"/>
      <c r="BU66" s="37"/>
      <c r="BV66" s="37"/>
      <c r="BW66" s="37"/>
      <c r="BX66" s="37"/>
      <c r="BY66" s="37"/>
      <c r="BZ66" s="3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41</v>
      </c>
      <c r="O85" s="13" t="str">
        <f>データ!EN6</f>
        <v>【0.40】</v>
      </c>
    </row>
  </sheetData>
  <sheetProtection algorithmName="SHA-512" hashValue="MsDKHJv83bLF6bBUFHZnu9d/adoaI1FGeCDdLLDUfk5zHTyiicLnb6ReSf3gt28dVYyb6yl4r83a9aiGLzSGFg==" saltValue="JtW3uVPTZIAN19ga4SBZu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433489</v>
      </c>
      <c r="D6" s="20">
        <f t="shared" si="3"/>
        <v>47</v>
      </c>
      <c r="E6" s="20">
        <f t="shared" si="3"/>
        <v>1</v>
      </c>
      <c r="F6" s="20">
        <f t="shared" si="3"/>
        <v>0</v>
      </c>
      <c r="G6" s="20">
        <f t="shared" si="3"/>
        <v>0</v>
      </c>
      <c r="H6" s="20" t="str">
        <f t="shared" si="3"/>
        <v>熊本県　美里町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47.42</v>
      </c>
      <c r="Q6" s="21">
        <f t="shared" si="3"/>
        <v>3960</v>
      </c>
      <c r="R6" s="21">
        <f t="shared" si="3"/>
        <v>8873</v>
      </c>
      <c r="S6" s="21">
        <f t="shared" si="3"/>
        <v>144</v>
      </c>
      <c r="T6" s="21">
        <f t="shared" si="3"/>
        <v>61.62</v>
      </c>
      <c r="U6" s="21">
        <f t="shared" si="3"/>
        <v>4165</v>
      </c>
      <c r="V6" s="21">
        <f t="shared" si="3"/>
        <v>40.1</v>
      </c>
      <c r="W6" s="21">
        <f t="shared" si="3"/>
        <v>103.87</v>
      </c>
      <c r="X6" s="22">
        <f>IF(X7="",NA(),X7)</f>
        <v>85.51</v>
      </c>
      <c r="Y6" s="22">
        <f t="shared" ref="Y6:AG6" si="4">IF(Y7="",NA(),Y7)</f>
        <v>86.07</v>
      </c>
      <c r="Z6" s="22">
        <f t="shared" si="4"/>
        <v>77.47</v>
      </c>
      <c r="AA6" s="22">
        <f t="shared" si="4"/>
        <v>69.459999999999994</v>
      </c>
      <c r="AB6" s="22">
        <f t="shared" si="4"/>
        <v>82.52</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742.7</v>
      </c>
      <c r="BF6" s="22">
        <f t="shared" ref="BF6:BN6" si="7">IF(BF7="",NA(),BF7)</f>
        <v>637</v>
      </c>
      <c r="BG6" s="22">
        <f t="shared" si="7"/>
        <v>586.08000000000004</v>
      </c>
      <c r="BH6" s="22">
        <f t="shared" si="7"/>
        <v>536.20000000000005</v>
      </c>
      <c r="BI6" s="22">
        <f t="shared" si="7"/>
        <v>567.48</v>
      </c>
      <c r="BJ6" s="22">
        <f t="shared" si="7"/>
        <v>1018.52</v>
      </c>
      <c r="BK6" s="22">
        <f t="shared" si="7"/>
        <v>949.61</v>
      </c>
      <c r="BL6" s="22">
        <f t="shared" si="7"/>
        <v>918.84</v>
      </c>
      <c r="BM6" s="22">
        <f t="shared" si="7"/>
        <v>955.49</v>
      </c>
      <c r="BN6" s="22">
        <f t="shared" si="7"/>
        <v>1017.9</v>
      </c>
      <c r="BO6" s="21" t="str">
        <f>IF(BO7="","",IF(BO7="-","【-】","【"&amp;SUBSTITUTE(TEXT(BO7,"#,##0.00"),"-","△")&amp;"】"))</f>
        <v>【1,045.20】</v>
      </c>
      <c r="BP6" s="22">
        <f>IF(BP7="",NA(),BP7)</f>
        <v>57.24</v>
      </c>
      <c r="BQ6" s="22">
        <f t="shared" ref="BQ6:BY6" si="8">IF(BQ7="",NA(),BQ7)</f>
        <v>58.6</v>
      </c>
      <c r="BR6" s="22">
        <f t="shared" si="8"/>
        <v>49.64</v>
      </c>
      <c r="BS6" s="22">
        <f t="shared" si="8"/>
        <v>49.62</v>
      </c>
      <c r="BT6" s="22">
        <f t="shared" si="8"/>
        <v>43.68</v>
      </c>
      <c r="BU6" s="22">
        <f t="shared" si="8"/>
        <v>58.79</v>
      </c>
      <c r="BV6" s="22">
        <f t="shared" si="8"/>
        <v>58.41</v>
      </c>
      <c r="BW6" s="22">
        <f t="shared" si="8"/>
        <v>58.27</v>
      </c>
      <c r="BX6" s="22">
        <f t="shared" si="8"/>
        <v>55.15</v>
      </c>
      <c r="BY6" s="22">
        <f t="shared" si="8"/>
        <v>53.95</v>
      </c>
      <c r="BZ6" s="21" t="str">
        <f>IF(BZ7="","",IF(BZ7="-","【-】","【"&amp;SUBSTITUTE(TEXT(BZ7,"#,##0.00"),"-","△")&amp;"】"))</f>
        <v>【49.51】</v>
      </c>
      <c r="CA6" s="22">
        <f>IF(CA7="",NA(),CA7)</f>
        <v>379.18</v>
      </c>
      <c r="CB6" s="22">
        <f t="shared" ref="CB6:CJ6" si="9">IF(CB7="",NA(),CB7)</f>
        <v>368.53</v>
      </c>
      <c r="CC6" s="22">
        <f t="shared" si="9"/>
        <v>442.18</v>
      </c>
      <c r="CD6" s="22">
        <f t="shared" si="9"/>
        <v>440.47</v>
      </c>
      <c r="CE6" s="22">
        <f t="shared" si="9"/>
        <v>515.57000000000005</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72.75</v>
      </c>
      <c r="CM6" s="22">
        <f t="shared" ref="CM6:CU6" si="10">IF(CM7="",NA(),CM7)</f>
        <v>76.92</v>
      </c>
      <c r="CN6" s="22">
        <f t="shared" si="10"/>
        <v>72.67</v>
      </c>
      <c r="CO6" s="22">
        <f t="shared" si="10"/>
        <v>71.53</v>
      </c>
      <c r="CP6" s="22">
        <f t="shared" si="10"/>
        <v>65.67</v>
      </c>
      <c r="CQ6" s="22">
        <f t="shared" si="10"/>
        <v>56.04</v>
      </c>
      <c r="CR6" s="22">
        <f t="shared" si="10"/>
        <v>58.52</v>
      </c>
      <c r="CS6" s="22">
        <f t="shared" si="10"/>
        <v>58.88</v>
      </c>
      <c r="CT6" s="22">
        <f t="shared" si="10"/>
        <v>58.16</v>
      </c>
      <c r="CU6" s="22">
        <f t="shared" si="10"/>
        <v>55.9</v>
      </c>
      <c r="CV6" s="21" t="str">
        <f>IF(CV7="","",IF(CV7="-","【-】","【"&amp;SUBSTITUTE(TEXT(CV7,"#,##0.00"),"-","△")&amp;"】"))</f>
        <v>【55.00】</v>
      </c>
      <c r="CW6" s="22">
        <f>IF(CW7="",NA(),CW7)</f>
        <v>83.55</v>
      </c>
      <c r="CX6" s="22">
        <f t="shared" ref="CX6:DF6" si="11">IF(CX7="",NA(),CX7)</f>
        <v>80.81</v>
      </c>
      <c r="CY6" s="22">
        <f t="shared" si="11"/>
        <v>79.650000000000006</v>
      </c>
      <c r="CZ6" s="22">
        <f t="shared" si="11"/>
        <v>77.41</v>
      </c>
      <c r="DA6" s="22">
        <f t="shared" si="11"/>
        <v>78.180000000000007</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0.7</v>
      </c>
      <c r="EE6" s="21">
        <f t="shared" ref="EE6:EM6" si="14">IF(EE7="",NA(),EE7)</f>
        <v>0</v>
      </c>
      <c r="EF6" s="22">
        <f t="shared" si="14"/>
        <v>0.05</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433489</v>
      </c>
      <c r="D7" s="24">
        <v>47</v>
      </c>
      <c r="E7" s="24">
        <v>1</v>
      </c>
      <c r="F7" s="24">
        <v>0</v>
      </c>
      <c r="G7" s="24">
        <v>0</v>
      </c>
      <c r="H7" s="24" t="s">
        <v>96</v>
      </c>
      <c r="I7" s="24" t="s">
        <v>97</v>
      </c>
      <c r="J7" s="24" t="s">
        <v>98</v>
      </c>
      <c r="K7" s="24" t="s">
        <v>99</v>
      </c>
      <c r="L7" s="24" t="s">
        <v>100</v>
      </c>
      <c r="M7" s="24" t="s">
        <v>101</v>
      </c>
      <c r="N7" s="25" t="s">
        <v>102</v>
      </c>
      <c r="O7" s="25" t="s">
        <v>103</v>
      </c>
      <c r="P7" s="25">
        <v>47.42</v>
      </c>
      <c r="Q7" s="25">
        <v>3960</v>
      </c>
      <c r="R7" s="25">
        <v>8873</v>
      </c>
      <c r="S7" s="25">
        <v>144</v>
      </c>
      <c r="T7" s="25">
        <v>61.62</v>
      </c>
      <c r="U7" s="25">
        <v>4165</v>
      </c>
      <c r="V7" s="25">
        <v>40.1</v>
      </c>
      <c r="W7" s="25">
        <v>103.87</v>
      </c>
      <c r="X7" s="25">
        <v>85.51</v>
      </c>
      <c r="Y7" s="25">
        <v>86.07</v>
      </c>
      <c r="Z7" s="25">
        <v>77.47</v>
      </c>
      <c r="AA7" s="25">
        <v>69.459999999999994</v>
      </c>
      <c r="AB7" s="25">
        <v>82.52</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742.7</v>
      </c>
      <c r="BF7" s="25">
        <v>637</v>
      </c>
      <c r="BG7" s="25">
        <v>586.08000000000004</v>
      </c>
      <c r="BH7" s="25">
        <v>536.20000000000005</v>
      </c>
      <c r="BI7" s="25">
        <v>567.48</v>
      </c>
      <c r="BJ7" s="25">
        <v>1018.52</v>
      </c>
      <c r="BK7" s="25">
        <v>949.61</v>
      </c>
      <c r="BL7" s="25">
        <v>918.84</v>
      </c>
      <c r="BM7" s="25">
        <v>955.49</v>
      </c>
      <c r="BN7" s="25">
        <v>1017.9</v>
      </c>
      <c r="BO7" s="25">
        <v>1045.2</v>
      </c>
      <c r="BP7" s="25">
        <v>57.24</v>
      </c>
      <c r="BQ7" s="25">
        <v>58.6</v>
      </c>
      <c r="BR7" s="25">
        <v>49.64</v>
      </c>
      <c r="BS7" s="25">
        <v>49.62</v>
      </c>
      <c r="BT7" s="25">
        <v>43.68</v>
      </c>
      <c r="BU7" s="25">
        <v>58.79</v>
      </c>
      <c r="BV7" s="25">
        <v>58.41</v>
      </c>
      <c r="BW7" s="25">
        <v>58.27</v>
      </c>
      <c r="BX7" s="25">
        <v>55.15</v>
      </c>
      <c r="BY7" s="25">
        <v>53.95</v>
      </c>
      <c r="BZ7" s="25">
        <v>49.51</v>
      </c>
      <c r="CA7" s="25">
        <v>379.18</v>
      </c>
      <c r="CB7" s="25">
        <v>368.53</v>
      </c>
      <c r="CC7" s="25">
        <v>442.18</v>
      </c>
      <c r="CD7" s="25">
        <v>440.47</v>
      </c>
      <c r="CE7" s="25">
        <v>515.57000000000005</v>
      </c>
      <c r="CF7" s="25">
        <v>298.25</v>
      </c>
      <c r="CG7" s="25">
        <v>303.27999999999997</v>
      </c>
      <c r="CH7" s="25">
        <v>303.81</v>
      </c>
      <c r="CI7" s="25">
        <v>310.26</v>
      </c>
      <c r="CJ7" s="25">
        <v>318.99</v>
      </c>
      <c r="CK7" s="25">
        <v>317.14</v>
      </c>
      <c r="CL7" s="25">
        <v>72.75</v>
      </c>
      <c r="CM7" s="25">
        <v>76.92</v>
      </c>
      <c r="CN7" s="25">
        <v>72.67</v>
      </c>
      <c r="CO7" s="25">
        <v>71.53</v>
      </c>
      <c r="CP7" s="25">
        <v>65.67</v>
      </c>
      <c r="CQ7" s="25">
        <v>56.04</v>
      </c>
      <c r="CR7" s="25">
        <v>58.52</v>
      </c>
      <c r="CS7" s="25">
        <v>58.88</v>
      </c>
      <c r="CT7" s="25">
        <v>58.16</v>
      </c>
      <c r="CU7" s="25">
        <v>55.9</v>
      </c>
      <c r="CV7" s="25">
        <v>55</v>
      </c>
      <c r="CW7" s="25">
        <v>83.55</v>
      </c>
      <c r="CX7" s="25">
        <v>80.81</v>
      </c>
      <c r="CY7" s="25">
        <v>79.650000000000006</v>
      </c>
      <c r="CZ7" s="25">
        <v>77.41</v>
      </c>
      <c r="DA7" s="25">
        <v>78.180000000000007</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0.7</v>
      </c>
      <c r="EE7" s="25">
        <v>0</v>
      </c>
      <c r="EF7" s="25">
        <v>0.05</v>
      </c>
      <c r="EG7" s="25">
        <v>0</v>
      </c>
      <c r="EH7" s="25">
        <v>0</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111</v>
      </c>
      <c r="E13" t="s">
        <v>111</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稲葉 和将</cp:lastModifiedBy>
  <dcterms:created xsi:type="dcterms:W3CDTF">2025-01-24T06:41:03Z</dcterms:created>
  <dcterms:modified xsi:type="dcterms:W3CDTF">2025-02-13T08:16:36Z</dcterms:modified>
  <cp:category/>
</cp:coreProperties>
</file>