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086\Desktop\"/>
    </mc:Choice>
  </mc:AlternateContent>
  <xr:revisionPtr revIDLastSave="0" documentId="13_ncr:1_{6F928E17-C009-46C2-ACF9-C980588D790A}" xr6:coauthVersionLast="47" xr6:coauthVersionMax="47" xr10:uidLastSave="{00000000-0000-0000-0000-000000000000}"/>
  <workbookProtection workbookAlgorithmName="SHA-512" workbookHashValue="d7c5bsYF8hiX9C7NcmAwCpCu67yzAB888UYQMDqvcgbMQcHifE7OrS7YvJOAWAY8AsLNzos+InaqroVuWgI9jQ==" workbookSaltValue="CEDAIQVpeIZbGONcghJFs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G85" i="4"/>
  <c r="F85" i="4"/>
  <c r="E85" i="4"/>
  <c r="AT10" i="4"/>
  <c r="I10"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<sst xmlns="http://schemas.openxmlformats.org/spreadsheetml/2006/main" count="231" uniqueCount="116">
  <si>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</si>
  <si>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</si>
  <si>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</si>
  <si>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</si>
  <si>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</si>
  <si>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</si>
  <si>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</si>
  <si>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</si>
  <si>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</si>
  <si>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</si>
  <si>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</si>
  <si>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</si>
  <si>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</si>
  <si>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</si>
  <si>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</si>
  <si>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</si>
  <si>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</si>
  <si>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</si>
  <si>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</si>
  <si>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</si>
  <si>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</si>
  <si>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</si>
  <si>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</si>
  <si>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</si>
  <si>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</si>
  <si>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</si>
  <si>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</si>
  <si>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</si>
  <si>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</si>
  <si>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</si>
  <si>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</si>
  <si>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</si>
  <si>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</si>
  <si>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</si>
  <si>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</si>
  <si>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</si>
  <si>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</si>
  <si>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</si>
  <si>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</si>
  <si>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</si>
  <si>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</si>
  <si>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</si>
  <si>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</si>
  <si>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</si>
  <si>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</si>
  <si>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</si>
  <si>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</si>
  <si>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</si>
  <si>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</si>
  <si>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</si>
  <si>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</si>
  <si>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</si>
  <si>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</si>
  <si>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</si>
  <si>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</si>
  <si>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</si>
  <si>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</si>
  <si>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</si>
  <si>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</si>
  <si>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</si>
  <si>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</si>
  <si>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</si>
  <si>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</si>
  <si>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</si>
  <si>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</si>
  <si>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</si>
  <si>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</si>
  <si>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</si>
  <si>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</si>
  <si>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</si>
  <si>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</si>
  <si>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</si>
  <si>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</si>
  <si>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</si>
  <si>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</si>
  <si>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</si>
  <si>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</si>
  <si>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</si>
  <si>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</si>
  <si>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</si>
  <si>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</si>
  <si>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</si>
  <si>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</si>
  <si>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</si>
  <si>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</si>
  <si>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</si>
  <si>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</si>
  <si>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</si>
  <si>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</si>
  <si>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</si>
  <si>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</si>
  <si>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</si>
  <si>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</si>
  <si>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</si>
  <si>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</si>
  <si>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</si>
  <si>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</si>
  <si>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</si>
  <si>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</si>
  <si>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</si>
  <si>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</si>
  <si>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</si>
  <si>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</si>
  <si>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</si>
  <si>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</si>
  <si>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</si>
  <si>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</si>
  <si>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</si>
  <si>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</si>
  <si>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</si>
  <si>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</si>
  <si>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</si>
  <si>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</si>
  <si>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21.00パーセントで類似団体平均値を下回っている。これは、供用開始が類似団体よりも遅いためであり、今後数年は類似団体平均値を下回ると予想されるが、減価償却率の伸び率が類似団体平均値よりも大きいことから、将来は平均値程度になることが予想される。
②管渠老朽化率は、0パーセントとなっているが、昭和56年に管路の布設を開始していることから令和13年で法定耐用年数の50年を迎えるため、老朽管渠率は増加していくことが見込まれる。
③管渠改善率は、0パーセントと類似団体平均値を下回っている。上天草市下水道ストックマネジメント計画に基づき、令和2年度までに管渠改築工事を実施しているが、令和12年度まではマンホールポンプ場改築及びマンホール蓋取替並びに処理場改築に取り組むため、今後も類似団体平均値を下回る見込みである。</t>
    <phoneticPr fontId="4"/>
  </si>
  <si>
    <t>　本市の下水道事業は、平成4年に供用を開始し、平成29年4月から地方公営企業法を一部適用して企業会計に移行して経営改善に取り組んできた。
　しかし、処理区域内の整備はほぼ完了し、水洗化率も高い水準となっているものの、経費を下水道使用料収入で補うことができず、一般会計からの繰入金に頼っている状況のなか、人口は年々減少し続けていることから、新規下水道加入者の大幅な増加による収入増は見込めないため、今後も経営戦略に基づき、継続して経費の節減及び経営の効率化に努めるとともに、下水道接続促進及び適切な使用料水準の確保に中長期的な視点で取り組む必要がある。
　同時に、収益基盤の強化の観点から水洗化率の向上、施設利用率の改善（不明水対策）など幅広く健全経営及び経営効率化に取り組む必要がある。</t>
    <phoneticPr fontId="4"/>
  </si>
  <si>
    <r>
      <t>①経常収支比率は、100パーセント以上で推移しているものの、依然として⑤経費回収率が67.31パーセントで類似団体平均値を下回っており、下水道使用料収入では補えず一般会計からの繰入金に頼っている状況にある。
②累積欠損金比率は0パーセントで、累積欠損金は発生していない。今後も発生させないように努める。
③流動比率は、71.80パーセントで類似団体平均値を上回っている。令和2年度までは類似団体平均値を下回っていたものの、当初整備時の企業債償還が進み、流動負債の減少により令和3年度から類似団体平均値を上回り改善に向かっている。
④企業債残高対事業規模比率は、193.74パーセントで類似団体平均値を下回っており、起債管理は良好といえる。今後も上天草市下水道事業経営戦略（以下「経営戦略」という。）に基づき、更なる計画的な企業債償還等の取組及び適切な使用料水準の確保に中長期的な視点で取り組む必要がある。
⑤経費回収率は、67.31パーセントで類似団体平均値を下回っている。汚水処理費の約3割を一般会計からの繰入金に頼って事業経営を維持している状況である。しかし、処理区域内の整備はほぼ完了し、人口は年々減少し続けていることから、新規下水道加入者の大幅な増加による収入増は見込めないため、今後も経営戦略に基づき、継続して経費の節減及び経営の効率化に努めるとともに、下水道接続促進及び適切な使用料水準の確保に中長期的な視点で取り組む必要がある。
⑥汚水処理原価は、266.28円で類似団体を上回って</t>
    </r>
    <r>
      <rPr>
        <sz val="8"/>
        <rFont val="ＭＳ ゴシック"/>
        <family val="3"/>
        <charset val="128"/>
      </rPr>
      <t>いる。</t>
    </r>
    <r>
      <rPr>
        <sz val="8"/>
        <color theme="1"/>
        <rFont val="ＭＳ ゴシック"/>
        <family val="3"/>
        <charset val="128"/>
      </rPr>
      <t>昨今の物価高騰等社会情勢の変動に影響されやすい部分もあり、また、施設の老朽化により維持管理費の増加が予測されることも踏まえ、今後は経営戦略に基づく、より一層の効率的及び効果的な施設運営が重要となる。
⑦施設利用率は、39.23パーセントで類似団体平均値を下回っている。しかし、処理区域内の整備はほぼ完了し、人口は年々減少しているため、改善は見込めない。今後は不明水量の把握及び不明水の改善対策に取り組み適切な流入量を確保して施設への負荷軽減に努める。
⑧水洗化率は、91.05パーセントで類似団体平均値を上回っている。年々着実に伸びており、今後も更なる水質保全に向けて「下水道の日」を契機とした啓発活動等による継続した接続促進に取り組む。</t>
    </r>
    <rPh sb="848" eb="849">
      <t>ト</t>
    </rPh>
    <rPh sb="850" eb="851">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</si>
</sst>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
                  <c:v>0</c:v>
                </c:pt>
                <c:pt idx="1">
                  <c:v>0.22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C8B-42D4-9E5A-D7A5FE6F83A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0.22</c:v>
                </c:pt>
                <c:pt idx="4">
                  <c:v>0.17</c:v>
                </c:pt>
              </c:numCache>
            </c:numRef>
          </c:val>
          <c:smooth val="0"/>
          <c:extLst>
            <c:ext xmlns:c16="http://schemas.microsoft.com/office/drawing/2014/chart" uri="{C3380CC4-5D6E-409C-BE32-E72D297353CC}">
              <c16:uniqueId val="{00000001-EC8B-42D4-9E5A-D7A5FE6F83A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38.93</c:v>
                </c:pt>
                <c:pt idx="1">
                  <c:v>39.07</c:v>
                </c:pt>
                <c:pt idx="2">
                  <c:v>38.630000000000003</c:v>
                </c:pt>
                <c:pt idx="3">
                  <c:v>40.229999999999997</c:v>
                </c:pt>
                <c:pt idx="4">
                  <c:v>39.229999999999997</c:v>
                </c:pt>
              </c:numCache>
            </c:numRef>
          </c:val>
          <c:extLst>
            <c:ext xmlns:c16="http://schemas.microsoft.com/office/drawing/2014/chart" uri="{C3380CC4-5D6E-409C-BE32-E72D297353CC}">
              <c16:uniqueId val="{00000000-E428-46BC-9640-7D4E7E6EAB2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45.3</c:v>
                </c:pt>
                <c:pt idx="4">
                  <c:v>45.6</c:v>
                </c:pt>
              </c:numCache>
            </c:numRef>
          </c:val>
          <c:smooth val="0"/>
          <c:extLst>
            <c:ext xmlns:c16="http://schemas.microsoft.com/office/drawing/2014/chart" uri="{C3380CC4-5D6E-409C-BE32-E72D297353CC}">
              <c16:uniqueId val="{00000001-E428-46BC-9640-7D4E7E6EAB2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85.82</c:v>
                </c:pt>
                <c:pt idx="1">
                  <c:v>87.6</c:v>
                </c:pt>
                <c:pt idx="2">
                  <c:v>88.56</c:v>
                </c:pt>
                <c:pt idx="3">
                  <c:v>89.59</c:v>
                </c:pt>
                <c:pt idx="4">
                  <c:v>91.05</c:v>
                </c:pt>
              </c:numCache>
            </c:numRef>
          </c:val>
          <c:extLst>
            <c:ext xmlns:c16="http://schemas.microsoft.com/office/drawing/2014/chart" uri="{C3380CC4-5D6E-409C-BE32-E72D297353CC}">
              <c16:uniqueId val="{00000000-9A70-43F8-99C0-2EF0CA541EE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88.37</c:v>
                </c:pt>
                <c:pt idx="4">
                  <c:v>88.66</c:v>
                </c:pt>
              </c:numCache>
            </c:numRef>
          </c:val>
          <c:smooth val="0"/>
          <c:extLst>
            <c:ext xmlns:c16="http://schemas.microsoft.com/office/drawing/2014/chart" uri="{C3380CC4-5D6E-409C-BE32-E72D297353CC}">
              <c16:uniqueId val="{00000001-9A70-43F8-99C0-2EF0CA541EE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124.39</c:v>
                </c:pt>
                <c:pt idx="1">
                  <c:v>120.33</c:v>
                </c:pt>
                <c:pt idx="2">
                  <c:v>121</c:v>
                </c:pt>
                <c:pt idx="3">
                  <c:v>119.3</c:v>
                </c:pt>
                <c:pt idx="4">
                  <c:v>115.06</c:v>
                </c:pt>
              </c:numCache>
            </c:numRef>
          </c:val>
          <c:extLst>
            <c:ext xmlns:c16="http://schemas.microsoft.com/office/drawing/2014/chart" uri="{C3380CC4-5D6E-409C-BE32-E72D297353CC}">
              <c16:uniqueId val="{00000000-B221-4D9D-8619-BBD1366709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101.98</c:v>
                </c:pt>
                <c:pt idx="4">
                  <c:v>102.68</c:v>
                </c:pt>
              </c:numCache>
            </c:numRef>
          </c:val>
          <c:smooth val="0"/>
          <c:extLst>
            <c:ext xmlns:c16="http://schemas.microsoft.com/office/drawing/2014/chart" uri="{C3380CC4-5D6E-409C-BE32-E72D297353CC}">
              <c16:uniqueId val="{00000001-B221-4D9D-8619-BBD1366709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10.5</c:v>
                </c:pt>
                <c:pt idx="1">
                  <c:v>13.29</c:v>
                </c:pt>
                <c:pt idx="2">
                  <c:v>16.09</c:v>
                </c:pt>
                <c:pt idx="3">
                  <c:v>18.899999999999999</c:v>
                </c:pt>
                <c:pt idx="4">
                  <c:v>21</c:v>
                </c:pt>
              </c:numCache>
            </c:numRef>
          </c:val>
          <c:extLst>
            <c:ext xmlns:c16="http://schemas.microsoft.com/office/drawing/2014/chart" uri="{C3380CC4-5D6E-409C-BE32-E72D297353CC}">
              <c16:uniqueId val="{00000000-4CE3-4F29-84D2-FEA78347ADB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32.57</c:v>
                </c:pt>
                <c:pt idx="4">
                  <c:v>33.159999999999997</c:v>
                </c:pt>
              </c:numCache>
            </c:numRef>
          </c:val>
          <c:smooth val="0"/>
          <c:extLst>
            <c:ext xmlns:c16="http://schemas.microsoft.com/office/drawing/2014/chart" uri="{C3380CC4-5D6E-409C-BE32-E72D297353CC}">
              <c16:uniqueId val="{00000001-4CE3-4F29-84D2-FEA78347ADB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D0-4761-BD3B-17366A90FD0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0.04</c:v>
                </c:pt>
                <c:pt idx="4">
                  <c:v>0.12</c:v>
                </c:pt>
              </c:numCache>
            </c:numRef>
          </c:val>
          <c:smooth val="0"/>
          <c:extLst>
            <c:ext xmlns:c16="http://schemas.microsoft.com/office/drawing/2014/chart" uri="{C3380CC4-5D6E-409C-BE32-E72D297353CC}">
              <c16:uniqueId val="{00000001-DCD0-4761-BD3B-17366A90FD0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02-4464-8B49-2357090EE21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52.27</c:v>
                </c:pt>
                <c:pt idx="4">
                  <c:v>58.68</c:v>
                </c:pt>
              </c:numCache>
            </c:numRef>
          </c:val>
          <c:smooth val="0"/>
          <c:extLst>
            <c:ext xmlns:c16="http://schemas.microsoft.com/office/drawing/2014/chart" uri="{C3380CC4-5D6E-409C-BE32-E72D297353CC}">
              <c16:uniqueId val="{00000001-0E02-4464-8B49-2357090EE21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33.6</c:v>
                </c:pt>
                <c:pt idx="1">
                  <c:v>33.96</c:v>
                </c:pt>
                <c:pt idx="2">
                  <c:v>46.48</c:v>
                </c:pt>
                <c:pt idx="3">
                  <c:v>56.68</c:v>
                </c:pt>
                <c:pt idx="4">
                  <c:v>71.8</c:v>
                </c:pt>
              </c:numCache>
            </c:numRef>
          </c:val>
          <c:extLst>
            <c:ext xmlns:c16="http://schemas.microsoft.com/office/drawing/2014/chart" uri="{C3380CC4-5D6E-409C-BE32-E72D297353CC}">
              <c16:uniqueId val="{00000000-713C-448A-A405-9DEB6C62651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41.51</c:v>
                </c:pt>
                <c:pt idx="4">
                  <c:v>45.01</c:v>
                </c:pt>
              </c:numCache>
            </c:numRef>
          </c:val>
          <c:smooth val="0"/>
          <c:extLst>
            <c:ext xmlns:c16="http://schemas.microsoft.com/office/drawing/2014/chart" uri="{C3380CC4-5D6E-409C-BE32-E72D297353CC}">
              <c16:uniqueId val="{00000001-713C-448A-A405-9DEB6C62651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265.54000000000002</c:v>
                </c:pt>
                <c:pt idx="1">
                  <c:v>230.95</c:v>
                </c:pt>
                <c:pt idx="2">
                  <c:v>224.39</c:v>
                </c:pt>
                <c:pt idx="3">
                  <c:v>207.47</c:v>
                </c:pt>
                <c:pt idx="4">
                  <c:v>193.74</c:v>
                </c:pt>
              </c:numCache>
            </c:numRef>
          </c:val>
          <c:extLst>
            <c:ext xmlns:c16="http://schemas.microsoft.com/office/drawing/2014/chart" uri="{C3380CC4-5D6E-409C-BE32-E72D297353CC}">
              <c16:uniqueId val="{00000000-0E54-4386-9D5F-95041B472C9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1160.22</c:v>
                </c:pt>
                <c:pt idx="4">
                  <c:v>1141.98</c:v>
                </c:pt>
              </c:numCache>
            </c:numRef>
          </c:val>
          <c:smooth val="0"/>
          <c:extLst>
            <c:ext xmlns:c16="http://schemas.microsoft.com/office/drawing/2014/chart" uri="{C3380CC4-5D6E-409C-BE32-E72D297353CC}">
              <c16:uniqueId val="{00000001-0E54-4386-9D5F-95041B472C9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73.75</c:v>
                </c:pt>
                <c:pt idx="1">
                  <c:v>68.25</c:v>
                </c:pt>
                <c:pt idx="2">
                  <c:v>69.7</c:v>
                </c:pt>
                <c:pt idx="3">
                  <c:v>72.709999999999994</c:v>
                </c:pt>
                <c:pt idx="4">
                  <c:v>67.31</c:v>
                </c:pt>
              </c:numCache>
            </c:numRef>
          </c:val>
          <c:extLst>
            <c:ext xmlns:c16="http://schemas.microsoft.com/office/drawing/2014/chart" uri="{C3380CC4-5D6E-409C-BE32-E72D297353CC}">
              <c16:uniqueId val="{00000000-2E96-447C-A205-85332B89007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81.81</c:v>
                </c:pt>
                <c:pt idx="4">
                  <c:v>82.27</c:v>
                </c:pt>
              </c:numCache>
            </c:numRef>
          </c:val>
          <c:smooth val="0"/>
          <c:extLst>
            <c:ext xmlns:c16="http://schemas.microsoft.com/office/drawing/2014/chart" uri="{C3380CC4-5D6E-409C-BE32-E72D297353CC}">
              <c16:uniqueId val="{00000001-2E96-447C-A205-85332B89007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221.21</c:v>
                </c:pt>
                <c:pt idx="1">
                  <c:v>259.85000000000002</c:v>
                </c:pt>
                <c:pt idx="2">
                  <c:v>256.14</c:v>
                </c:pt>
                <c:pt idx="3">
                  <c:v>245.6</c:v>
                </c:pt>
                <c:pt idx="4">
                  <c:v>266.27999999999997</c:v>
                </c:pt>
              </c:numCache>
            </c:numRef>
          </c:val>
          <c:extLst>
            <c:ext xmlns:c16="http://schemas.microsoft.com/office/drawing/2014/chart" uri="{C3380CC4-5D6E-409C-BE32-E72D297353CC}">
              <c16:uniqueId val="{00000000-1E72-4093-95D9-030C8801AD1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193.59</c:v>
                </c:pt>
                <c:pt idx="4">
                  <c:v>194.42</c:v>
                </c:pt>
              </c:numCache>
            </c:numRef>
          </c:val>
          <c:smooth val="0"/>
          <c:extLst>
            <c:ext xmlns:c16="http://schemas.microsoft.com/office/drawing/2014/chart" uri="{C3380CC4-5D6E-409C-BE32-E72D297353CC}">
              <c16:uniqueId val="{00000001-1E72-4093-95D9-030C8801AD1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22"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上天草市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24285</v>
      </c>
      <c r="AM8" s="41"/>
      <c r="AN8" s="41"/>
      <c r="AO8" s="41"/>
      <c r="AP8" s="41"/>
      <c r="AQ8" s="41"/>
      <c r="AR8" s="41"/>
      <c r="AS8" s="41"/>
      <c r="AT8" s="34">
        <f>データ!T6</f>
        <v>126.67</v>
      </c>
      <c r="AU8" s="34"/>
      <c r="AV8" s="34"/>
      <c r="AW8" s="34"/>
      <c r="AX8" s="34"/>
      <c r="AY8" s="34"/>
      <c r="AZ8" s="34"/>
      <c r="BA8" s="34"/>
      <c r="BB8" s="34">
        <f>データ!U6</f>
        <v>191.72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68.569999999999993</v>
      </c>
      <c r="J10" s="34"/>
      <c r="K10" s="34"/>
      <c r="L10" s="34"/>
      <c r="M10" s="34"/>
      <c r="N10" s="34"/>
      <c r="O10" s="34"/>
      <c r="P10" s="34">
        <f>データ!P6</f>
        <v>16.72</v>
      </c>
      <c r="Q10" s="34"/>
      <c r="R10" s="34"/>
      <c r="S10" s="34"/>
      <c r="T10" s="34"/>
      <c r="U10" s="34"/>
      <c r="V10" s="34"/>
      <c r="W10" s="34">
        <f>データ!Q6</f>
        <v>85.43</v>
      </c>
      <c r="X10" s="34"/>
      <c r="Y10" s="34"/>
      <c r="Z10" s="34"/>
      <c r="AA10" s="34"/>
      <c r="AB10" s="34"/>
      <c r="AC10" s="34"/>
      <c r="AD10" s="41">
        <f>データ!R6</f>
        <v>3795</v>
      </c>
      <c r="AE10" s="41"/>
      <c r="AF10" s="41"/>
      <c r="AG10" s="41"/>
      <c r="AH10" s="41"/>
      <c r="AI10" s="41"/>
      <c r="AJ10" s="41"/>
      <c r="AK10" s="2"/>
      <c r="AL10" s="41">
        <f>データ!V6</f>
        <v>4012</v>
      </c>
      <c r="AM10" s="41"/>
      <c r="AN10" s="41"/>
      <c r="AO10" s="41"/>
      <c r="AP10" s="41"/>
      <c r="AQ10" s="41"/>
      <c r="AR10" s="41"/>
      <c r="AS10" s="41"/>
      <c r="AT10" s="34">
        <f>データ!W6</f>
        <v>1.82</v>
      </c>
      <c r="AU10" s="34"/>
      <c r="AV10" s="34"/>
      <c r="AW10" s="34"/>
      <c r="AX10" s="34"/>
      <c r="AY10" s="34"/>
      <c r="AZ10" s="34"/>
      <c r="BA10" s="34"/>
      <c r="BB10" s="34">
        <f>データ!X6</f>
        <v>2204.4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A4C+lkqUmh/gUdDnZh3V2Gy5RSw2ACl5QOGPg7klHOc7W/IVkbCSAjm1DP+tc7NrMueMPyD/V4hZejPyMMsZBw==" saltValue="HYfNvxnTCXvEurPL9CLfI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432121</v>
      </c>
      <c r="D6" s="19">
        <f t="shared" si="3"/>
        <v>46</v>
      </c>
      <c r="E6" s="19">
        <f t="shared" si="3"/>
        <v>17</v>
      </c>
      <c r="F6" s="19">
        <f t="shared" si="3"/>
        <v>4</v>
      </c>
      <c r="G6" s="19">
        <f t="shared" si="3"/>
        <v>0</v>
      </c>
      <c r="H6" s="19" t="str">
        <f t="shared" si="3"/>
        <v>熊本県　上天草市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68.569999999999993</v>
      </c>
      <c r="P6" s="20">
        <f t="shared" si="3"/>
        <v>16.72</v>
      </c>
      <c r="Q6" s="20">
        <f t="shared" si="3"/>
        <v>85.43</v>
      </c>
      <c r="R6" s="20">
        <f t="shared" si="3"/>
        <v>3795</v>
      </c>
      <c r="S6" s="20">
        <f t="shared" si="3"/>
        <v>24285</v>
      </c>
      <c r="T6" s="20">
        <f t="shared" si="3"/>
        <v>126.67</v>
      </c>
      <c r="U6" s="20">
        <f t="shared" si="3"/>
        <v>191.72</v>
      </c>
      <c r="V6" s="20">
        <f t="shared" si="3"/>
        <v>4012</v>
      </c>
      <c r="W6" s="20">
        <f t="shared" si="3"/>
        <v>1.82</v>
      </c>
      <c r="X6" s="20">
        <f t="shared" si="3"/>
        <v>2204.4</v>
      </c>
      <c r="Y6" s="21">
        <f>IF(Y7="",NA(),Y7)</f>
        <v>124.39</v>
      </c>
      <c r="Z6" s="21">
        <f t="shared" ref="Z6:AH6" si="4">IF(Z7="",NA(),Z7)</f>
        <v>120.33</v>
      </c>
      <c r="AA6" s="21">
        <f t="shared" si="4"/>
        <v>121</v>
      </c>
      <c r="AB6" s="21">
        <f t="shared" si="4"/>
        <v>119.3</v>
      </c>
      <c r="AC6" s="21">
        <f t="shared" si="4"/>
        <v>115.06</v>
      </c>
      <c r="AD6" s="21">
        <f t="shared" si="4"/>
        <v>102.73</v>
      </c>
      <c r="AE6" s="21">
        <f t="shared" si="4"/>
        <v>105.78</v>
      </c>
      <c r="AF6" s="21">
        <f t="shared" si="4"/>
        <v>106.09</v>
      </c>
      <c r="AG6" s="21">
        <f t="shared" si="4"/>
        <v>101.98</v>
      </c>
      <c r="AH6" s="21">
        <f t="shared" si="4"/>
        <v>102.68</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52.27</v>
      </c>
      <c r="AS6" s="21">
        <f t="shared" si="5"/>
        <v>58.68</v>
      </c>
      <c r="AT6" s="20" t="str">
        <f>IF(AT7="","",IF(AT7="-","【-】","【"&amp;SUBSTITUTE(TEXT(AT7,"#,##0.00"),"-","△")&amp;"】"))</f>
        <v>【65.73】</v>
      </c>
      <c r="AU6" s="21">
        <f>IF(AU7="",NA(),AU7)</f>
        <v>33.6</v>
      </c>
      <c r="AV6" s="21">
        <f t="shared" ref="AV6:BD6" si="6">IF(AV7="",NA(),AV7)</f>
        <v>33.96</v>
      </c>
      <c r="AW6" s="21">
        <f t="shared" si="6"/>
        <v>46.48</v>
      </c>
      <c r="AX6" s="21">
        <f t="shared" si="6"/>
        <v>56.68</v>
      </c>
      <c r="AY6" s="21">
        <f t="shared" si="6"/>
        <v>71.8</v>
      </c>
      <c r="AZ6" s="21">
        <f t="shared" si="6"/>
        <v>47.72</v>
      </c>
      <c r="BA6" s="21">
        <f t="shared" si="6"/>
        <v>44.24</v>
      </c>
      <c r="BB6" s="21">
        <f t="shared" si="6"/>
        <v>43.07</v>
      </c>
      <c r="BC6" s="21">
        <f t="shared" si="6"/>
        <v>41.51</v>
      </c>
      <c r="BD6" s="21">
        <f t="shared" si="6"/>
        <v>45.01</v>
      </c>
      <c r="BE6" s="20" t="str">
        <f>IF(BE7="","",IF(BE7="-","【-】","【"&amp;SUBSTITUTE(TEXT(BE7,"#,##0.00"),"-","△")&amp;"】"))</f>
        <v>【48.91】</v>
      </c>
      <c r="BF6" s="21">
        <f>IF(BF7="",NA(),BF7)</f>
        <v>265.54000000000002</v>
      </c>
      <c r="BG6" s="21">
        <f t="shared" ref="BG6:BO6" si="7">IF(BG7="",NA(),BG7)</f>
        <v>230.95</v>
      </c>
      <c r="BH6" s="21">
        <f t="shared" si="7"/>
        <v>224.39</v>
      </c>
      <c r="BI6" s="21">
        <f t="shared" si="7"/>
        <v>207.47</v>
      </c>
      <c r="BJ6" s="21">
        <f t="shared" si="7"/>
        <v>193.74</v>
      </c>
      <c r="BK6" s="21">
        <f t="shared" si="7"/>
        <v>1206.79</v>
      </c>
      <c r="BL6" s="21">
        <f t="shared" si="7"/>
        <v>1258.43</v>
      </c>
      <c r="BM6" s="21">
        <f t="shared" si="7"/>
        <v>1163.75</v>
      </c>
      <c r="BN6" s="21">
        <f t="shared" si="7"/>
        <v>1160.22</v>
      </c>
      <c r="BO6" s="21">
        <f t="shared" si="7"/>
        <v>1141.98</v>
      </c>
      <c r="BP6" s="20" t="str">
        <f>IF(BP7="","",IF(BP7="-","【-】","【"&amp;SUBSTITUTE(TEXT(BP7,"#,##0.00"),"-","△")&amp;"】"))</f>
        <v>【1,156.82】</v>
      </c>
      <c r="BQ6" s="21">
        <f>IF(BQ7="",NA(),BQ7)</f>
        <v>73.75</v>
      </c>
      <c r="BR6" s="21">
        <f t="shared" ref="BR6:BZ6" si="8">IF(BR7="",NA(),BR7)</f>
        <v>68.25</v>
      </c>
      <c r="BS6" s="21">
        <f t="shared" si="8"/>
        <v>69.7</v>
      </c>
      <c r="BT6" s="21">
        <f t="shared" si="8"/>
        <v>72.709999999999994</v>
      </c>
      <c r="BU6" s="21">
        <f t="shared" si="8"/>
        <v>67.31</v>
      </c>
      <c r="BV6" s="21">
        <f t="shared" si="8"/>
        <v>71.84</v>
      </c>
      <c r="BW6" s="21">
        <f t="shared" si="8"/>
        <v>73.36</v>
      </c>
      <c r="BX6" s="21">
        <f t="shared" si="8"/>
        <v>72.599999999999994</v>
      </c>
      <c r="BY6" s="21">
        <f t="shared" si="8"/>
        <v>81.81</v>
      </c>
      <c r="BZ6" s="21">
        <f t="shared" si="8"/>
        <v>82.27</v>
      </c>
      <c r="CA6" s="20" t="str">
        <f>IF(CA7="","",IF(CA7="-","【-】","【"&amp;SUBSTITUTE(TEXT(CA7,"#,##0.00"),"-","△")&amp;"】"))</f>
        <v>【75.33】</v>
      </c>
      <c r="CB6" s="21">
        <f>IF(CB7="",NA(),CB7)</f>
        <v>221.21</v>
      </c>
      <c r="CC6" s="21">
        <f t="shared" ref="CC6:CK6" si="9">IF(CC7="",NA(),CC7)</f>
        <v>259.85000000000002</v>
      </c>
      <c r="CD6" s="21">
        <f t="shared" si="9"/>
        <v>256.14</v>
      </c>
      <c r="CE6" s="21">
        <f t="shared" si="9"/>
        <v>245.6</v>
      </c>
      <c r="CF6" s="21">
        <f t="shared" si="9"/>
        <v>266.27999999999997</v>
      </c>
      <c r="CG6" s="21">
        <f t="shared" si="9"/>
        <v>228.47</v>
      </c>
      <c r="CH6" s="21">
        <f t="shared" si="9"/>
        <v>224.88</v>
      </c>
      <c r="CI6" s="21">
        <f t="shared" si="9"/>
        <v>228.64</v>
      </c>
      <c r="CJ6" s="21">
        <f t="shared" si="9"/>
        <v>193.59</v>
      </c>
      <c r="CK6" s="21">
        <f t="shared" si="9"/>
        <v>194.42</v>
      </c>
      <c r="CL6" s="20" t="str">
        <f>IF(CL7="","",IF(CL7="-","【-】","【"&amp;SUBSTITUTE(TEXT(CL7,"#,##0.00"),"-","△")&amp;"】"))</f>
        <v>【215.73】</v>
      </c>
      <c r="CM6" s="21">
        <f>IF(CM7="",NA(),CM7)</f>
        <v>38.93</v>
      </c>
      <c r="CN6" s="21">
        <f t="shared" ref="CN6:CV6" si="10">IF(CN7="",NA(),CN7)</f>
        <v>39.07</v>
      </c>
      <c r="CO6" s="21">
        <f t="shared" si="10"/>
        <v>38.630000000000003</v>
      </c>
      <c r="CP6" s="21">
        <f t="shared" si="10"/>
        <v>40.229999999999997</v>
      </c>
      <c r="CQ6" s="21">
        <f t="shared" si="10"/>
        <v>39.229999999999997</v>
      </c>
      <c r="CR6" s="21">
        <f t="shared" si="10"/>
        <v>42.47</v>
      </c>
      <c r="CS6" s="21">
        <f t="shared" si="10"/>
        <v>42.4</v>
      </c>
      <c r="CT6" s="21">
        <f t="shared" si="10"/>
        <v>42.28</v>
      </c>
      <c r="CU6" s="21">
        <f t="shared" si="10"/>
        <v>45.3</v>
      </c>
      <c r="CV6" s="21">
        <f t="shared" si="10"/>
        <v>45.6</v>
      </c>
      <c r="CW6" s="20" t="str">
        <f>IF(CW7="","",IF(CW7="-","【-】","【"&amp;SUBSTITUTE(TEXT(CW7,"#,##0.00"),"-","△")&amp;"】"))</f>
        <v>【43.28】</v>
      </c>
      <c r="CX6" s="21">
        <f>IF(CX7="",NA(),CX7)</f>
        <v>85.82</v>
      </c>
      <c r="CY6" s="21">
        <f t="shared" ref="CY6:DG6" si="11">IF(CY7="",NA(),CY7)</f>
        <v>87.6</v>
      </c>
      <c r="CZ6" s="21">
        <f t="shared" si="11"/>
        <v>88.56</v>
      </c>
      <c r="DA6" s="21">
        <f t="shared" si="11"/>
        <v>89.59</v>
      </c>
      <c r="DB6" s="21">
        <f t="shared" si="11"/>
        <v>91.05</v>
      </c>
      <c r="DC6" s="21">
        <f t="shared" si="11"/>
        <v>83.75</v>
      </c>
      <c r="DD6" s="21">
        <f t="shared" si="11"/>
        <v>84.19</v>
      </c>
      <c r="DE6" s="21">
        <f t="shared" si="11"/>
        <v>84.34</v>
      </c>
      <c r="DF6" s="21">
        <f t="shared" si="11"/>
        <v>88.37</v>
      </c>
      <c r="DG6" s="21">
        <f t="shared" si="11"/>
        <v>88.66</v>
      </c>
      <c r="DH6" s="20" t="str">
        <f>IF(DH7="","",IF(DH7="-","【-】","【"&amp;SUBSTITUTE(TEXT(DH7,"#,##0.00"),"-","△")&amp;"】"))</f>
        <v>【86.21】</v>
      </c>
      <c r="DI6" s="21">
        <f>IF(DI7="",NA(),DI7)</f>
        <v>10.5</v>
      </c>
      <c r="DJ6" s="21">
        <f t="shared" ref="DJ6:DR6" si="12">IF(DJ7="",NA(),DJ7)</f>
        <v>13.29</v>
      </c>
      <c r="DK6" s="21">
        <f t="shared" si="12"/>
        <v>16.09</v>
      </c>
      <c r="DL6" s="21">
        <f t="shared" si="12"/>
        <v>18.899999999999999</v>
      </c>
      <c r="DM6" s="21">
        <f t="shared" si="12"/>
        <v>21</v>
      </c>
      <c r="DN6" s="21">
        <f t="shared" si="12"/>
        <v>24.68</v>
      </c>
      <c r="DO6" s="21">
        <f t="shared" si="12"/>
        <v>21.36</v>
      </c>
      <c r="DP6" s="21">
        <f t="shared" si="12"/>
        <v>22.79</v>
      </c>
      <c r="DQ6" s="21">
        <f t="shared" si="12"/>
        <v>32.57</v>
      </c>
      <c r="DR6" s="21">
        <f t="shared" si="12"/>
        <v>33.159999999999997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0.04</v>
      </c>
      <c r="EC6" s="21">
        <f t="shared" si="13"/>
        <v>0.12</v>
      </c>
      <c r="ED6" s="20" t="str">
        <f>IF(ED7="","",IF(ED7="-","【-】","【"&amp;SUBSTITUTE(TEXT(ED7,"#,##0.00"),"-","△")&amp;"】"))</f>
        <v>【0.09】</v>
      </c>
      <c r="EE6" s="20">
        <f>IF(EE7="",NA(),EE7)</f>
        <v>0</v>
      </c>
      <c r="EF6" s="21">
        <f t="shared" ref="EF6:EN6" si="14">IF(EF7="",NA(),EF7)</f>
        <v>0.22</v>
      </c>
      <c r="EG6" s="20">
        <f t="shared" si="14"/>
        <v>0</v>
      </c>
      <c r="EH6" s="20">
        <f t="shared" si="14"/>
        <v>0</v>
      </c>
      <c r="EI6" s="20">
        <f t="shared" si="14"/>
        <v>0</v>
      </c>
      <c r="EJ6" s="21">
        <f t="shared" si="14"/>
        <v>0.36</v>
      </c>
      <c r="EK6" s="21">
        <f t="shared" si="14"/>
        <v>0.39</v>
      </c>
      <c r="EL6" s="21">
        <f t="shared" si="14"/>
        <v>0.1</v>
      </c>
      <c r="EM6" s="21">
        <f t="shared" si="14"/>
        <v>0.22</v>
      </c>
      <c r="EN6" s="21">
        <f t="shared" si="14"/>
        <v>0.17</v>
      </c>
      <c r="EO6" s="20" t="str">
        <f>IF(EO7="","",IF(EO7="-","【-】","【"&amp;SUBSTITUTE(TEXT(EO7,"#,##0.00"),"-","△")&amp;"】"))</f>
        <v>【0.11】</v>
      </c>
    </row>
    <row r="7" spans="1:148" s="22" customFormat="1" x14ac:dyDescent="0.2">
      <c r="A7" s="14"/>
      <c r="B7" s="23">
        <v>2023</v>
      </c>
      <c r="C7" s="23">
        <v>432121</v>
      </c>
      <c r="D7" s="23">
        <v>46</v>
      </c>
      <c r="E7" s="23">
        <v>17</v>
      </c>
      <c r="F7" s="23">
        <v>4</v>
      </c>
      <c r="G7" s="23">
        <v>0</v>
      </c>
      <c r="H7" s="23" t="s">
        <v>96</v>
      </c>
      <c r="I7" s="23" t="s">
        <v>97</v>
      </c>
      <c r="J7" s="23" t="s">
        <v>98</v>
      </c>
      <c r="K7" s="23" t="s">
        <v>99</v>
      </c>
      <c r="L7" s="23" t="s">
        <v>100</v>
      </c>
      <c r="M7" s="23" t="s">
        <v>101</v>
      </c>
      <c r="N7" s="24" t="s">
        <v>102</v>
      </c>
      <c r="O7" s="24">
        <v>68.569999999999993</v>
      </c>
      <c r="P7" s="24">
        <v>16.72</v>
      </c>
      <c r="Q7" s="24">
        <v>85.43</v>
      </c>
      <c r="R7" s="24">
        <v>3795</v>
      </c>
      <c r="S7" s="24">
        <v>24285</v>
      </c>
      <c r="T7" s="24">
        <v>126.67</v>
      </c>
      <c r="U7" s="24">
        <v>191.72</v>
      </c>
      <c r="V7" s="24">
        <v>4012</v>
      </c>
      <c r="W7" s="24">
        <v>1.82</v>
      </c>
      <c r="X7" s="24">
        <v>2204.4</v>
      </c>
      <c r="Y7" s="24">
        <v>124.39</v>
      </c>
      <c r="Z7" s="24">
        <v>120.33</v>
      </c>
      <c r="AA7" s="24">
        <v>121</v>
      </c>
      <c r="AB7" s="24">
        <v>119.3</v>
      </c>
      <c r="AC7" s="24">
        <v>115.06</v>
      </c>
      <c r="AD7" s="24">
        <v>102.73</v>
      </c>
      <c r="AE7" s="24">
        <v>105.78</v>
      </c>
      <c r="AF7" s="24">
        <v>106.09</v>
      </c>
      <c r="AG7" s="24">
        <v>101.98</v>
      </c>
      <c r="AH7" s="24">
        <v>102.68</v>
      </c>
      <c r="AI7" s="24">
        <v>105.09</v>
      </c>
      <c r="AJ7" s="24">
        <v>0</v>
      </c>
      <c r="AK7" s="24">
        <v>0</v>
      </c>
      <c r="AL7" s="24">
        <v>0</v>
      </c>
      <c r="AM7" s="24">
        <v>0</v>
      </c>
      <c r="AN7" s="24">
        <v>0</v>
      </c>
      <c r="AO7" s="24">
        <v>94.97</v>
      </c>
      <c r="AP7" s="24">
        <v>63.96</v>
      </c>
      <c r="AQ7" s="24">
        <v>69.42</v>
      </c>
      <c r="AR7" s="24">
        <v>52.27</v>
      </c>
      <c r="AS7" s="24">
        <v>58.68</v>
      </c>
      <c r="AT7" s="24">
        <v>65.73</v>
      </c>
      <c r="AU7" s="24">
        <v>33.6</v>
      </c>
      <c r="AV7" s="24">
        <v>33.96</v>
      </c>
      <c r="AW7" s="24">
        <v>46.48</v>
      </c>
      <c r="AX7" s="24">
        <v>56.68</v>
      </c>
      <c r="AY7" s="24">
        <v>71.8</v>
      </c>
      <c r="AZ7" s="24">
        <v>47.72</v>
      </c>
      <c r="BA7" s="24">
        <v>44.24</v>
      </c>
      <c r="BB7" s="24">
        <v>43.07</v>
      </c>
      <c r="BC7" s="24">
        <v>41.51</v>
      </c>
      <c r="BD7" s="24">
        <v>45.01</v>
      </c>
      <c r="BE7" s="24">
        <v>48.91</v>
      </c>
      <c r="BF7" s="24">
        <v>265.54000000000002</v>
      </c>
      <c r="BG7" s="24">
        <v>230.95</v>
      </c>
      <c r="BH7" s="24">
        <v>224.39</v>
      </c>
      <c r="BI7" s="24">
        <v>207.47</v>
      </c>
      <c r="BJ7" s="24">
        <v>193.74</v>
      </c>
      <c r="BK7" s="24">
        <v>1206.79</v>
      </c>
      <c r="BL7" s="24">
        <v>1258.43</v>
      </c>
      <c r="BM7" s="24">
        <v>1163.75</v>
      </c>
      <c r="BN7" s="24">
        <v>1160.22</v>
      </c>
      <c r="BO7" s="24">
        <v>1141.98</v>
      </c>
      <c r="BP7" s="24">
        <v>1156.82</v>
      </c>
      <c r="BQ7" s="24">
        <v>73.75</v>
      </c>
      <c r="BR7" s="24">
        <v>68.25</v>
      </c>
      <c r="BS7" s="24">
        <v>69.7</v>
      </c>
      <c r="BT7" s="24">
        <v>72.709999999999994</v>
      </c>
      <c r="BU7" s="24">
        <v>67.31</v>
      </c>
      <c r="BV7" s="24">
        <v>71.84</v>
      </c>
      <c r="BW7" s="24">
        <v>73.36</v>
      </c>
      <c r="BX7" s="24">
        <v>72.599999999999994</v>
      </c>
      <c r="BY7" s="24">
        <v>81.81</v>
      </c>
      <c r="BZ7" s="24">
        <v>82.27</v>
      </c>
      <c r="CA7" s="24">
        <v>75.33</v>
      </c>
      <c r="CB7" s="24">
        <v>221.21</v>
      </c>
      <c r="CC7" s="24">
        <v>259.85000000000002</v>
      </c>
      <c r="CD7" s="24">
        <v>256.14</v>
      </c>
      <c r="CE7" s="24">
        <v>245.6</v>
      </c>
      <c r="CF7" s="24">
        <v>266.27999999999997</v>
      </c>
      <c r="CG7" s="24">
        <v>228.47</v>
      </c>
      <c r="CH7" s="24">
        <v>224.88</v>
      </c>
      <c r="CI7" s="24">
        <v>228.64</v>
      </c>
      <c r="CJ7" s="24">
        <v>193.59</v>
      </c>
      <c r="CK7" s="24">
        <v>194.42</v>
      </c>
      <c r="CL7" s="24">
        <v>215.73</v>
      </c>
      <c r="CM7" s="24">
        <v>38.93</v>
      </c>
      <c r="CN7" s="24">
        <v>39.07</v>
      </c>
      <c r="CO7" s="24">
        <v>38.630000000000003</v>
      </c>
      <c r="CP7" s="24">
        <v>40.229999999999997</v>
      </c>
      <c r="CQ7" s="24">
        <v>39.229999999999997</v>
      </c>
      <c r="CR7" s="24">
        <v>42.47</v>
      </c>
      <c r="CS7" s="24">
        <v>42.4</v>
      </c>
      <c r="CT7" s="24">
        <v>42.28</v>
      </c>
      <c r="CU7" s="24">
        <v>45.3</v>
      </c>
      <c r="CV7" s="24">
        <v>45.6</v>
      </c>
      <c r="CW7" s="24">
        <v>43.28</v>
      </c>
      <c r="CX7" s="24">
        <v>85.82</v>
      </c>
      <c r="CY7" s="24">
        <v>87.6</v>
      </c>
      <c r="CZ7" s="24">
        <v>88.56</v>
      </c>
      <c r="DA7" s="24">
        <v>89.59</v>
      </c>
      <c r="DB7" s="24">
        <v>91.05</v>
      </c>
      <c r="DC7" s="24">
        <v>83.75</v>
      </c>
      <c r="DD7" s="24">
        <v>84.19</v>
      </c>
      <c r="DE7" s="24">
        <v>84.34</v>
      </c>
      <c r="DF7" s="24">
        <v>88.37</v>
      </c>
      <c r="DG7" s="24">
        <v>88.66</v>
      </c>
      <c r="DH7" s="24">
        <v>86.21</v>
      </c>
      <c r="DI7" s="24">
        <v>10.5</v>
      </c>
      <c r="DJ7" s="24">
        <v>13.29</v>
      </c>
      <c r="DK7" s="24">
        <v>16.09</v>
      </c>
      <c r="DL7" s="24">
        <v>18.899999999999999</v>
      </c>
      <c r="DM7" s="24">
        <v>21</v>
      </c>
      <c r="DN7" s="24">
        <v>24.68</v>
      </c>
      <c r="DO7" s="24">
        <v>21.36</v>
      </c>
      <c r="DP7" s="24">
        <v>22.79</v>
      </c>
      <c r="DQ7" s="24">
        <v>32.57</v>
      </c>
      <c r="DR7" s="24">
        <v>33.159999999999997</v>
      </c>
      <c r="DS7" s="24">
        <v>29.62</v>
      </c>
      <c r="DT7" s="24">
        <v>0</v>
      </c>
      <c r="DU7" s="24">
        <v>0</v>
      </c>
      <c r="DV7" s="24">
        <v>0</v>
      </c>
      <c r="DW7" s="24">
        <v>0</v>
      </c>
      <c r="DX7" s="24">
        <v>0</v>
      </c>
      <c r="DY7" s="24">
        <v>8.6199999999999992</v>
      </c>
      <c r="DZ7" s="24">
        <v>0.01</v>
      </c>
      <c r="EA7" s="24">
        <v>0.01</v>
      </c>
      <c r="EB7" s="24">
        <v>0.04</v>
      </c>
      <c r="EC7" s="24">
        <v>0.12</v>
      </c>
      <c r="ED7" s="24">
        <v>0.09</v>
      </c>
      <c r="EE7" s="24">
        <v>0</v>
      </c>
      <c r="EF7" s="24">
        <v>0.22</v>
      </c>
      <c r="EG7" s="24">
        <v>0</v>
      </c>
      <c r="EH7" s="24">
        <v>0</v>
      </c>
      <c r="EI7" s="24">
        <v>0</v>
      </c>
      <c r="EJ7" s="24">
        <v>0.36</v>
      </c>
      <c r="EK7" s="24">
        <v>0.39</v>
      </c>
      <c r="EL7" s="24">
        <v>0.1</v>
      </c>
      <c r="EM7" s="24">
        <v>0.22</v>
      </c>
      <c r="EN7" s="24">
        <v>0.17</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光治 中田</cp:lastModifiedBy>
  <cp:lastPrinted>2025-01-28T07:06:58Z</cp:lastPrinted>
  <dcterms:created xsi:type="dcterms:W3CDTF">2025-01-24T07:14:28Z</dcterms:created>
  <dcterms:modified xsi:type="dcterms:W3CDTF">2025-02-17T06:49:56Z</dcterms:modified>
  <cp:category/>
</cp:coreProperties>
</file>