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下水道課\@令和06年度\記録用フォルダ\R6管理係\74.公営企業に係る経営比較分析表\令和５年度決算\提出\"/>
    </mc:Choice>
  </mc:AlternateContent>
  <workbookProtection workbookAlgorithmName="SHA-512" workbookHashValue="05hWArIHqpCAn4L9wRJE+ihuGtUB1lVdR32Uq40FydrgsOfYBUA1zZRQBr03xaSZ+oB2/ZOh7k1Oyor91QNVaw==" workbookSaltValue="K1QidGDM8A5/6qupIG/XKQ==" workbookSpinCount="100000" lockStructure="1"/>
  <bookViews>
    <workbookView xWindow="0" yWindow="0" windowWidth="13155" windowHeight="588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K85" i="4"/>
  <c r="I85" i="4"/>
  <c r="H85" i="4"/>
  <c r="E85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<sst xmlns="http://schemas.openxmlformats.org/spreadsheetml/2006/main" count="253" uniqueCount="114">
  <si>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</si>
  <si>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</si>
  <si>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</si>
  <si>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</si>
  <si>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</si>
  <si>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</si>
  <si>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</si>
  <si>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</si>
  <si>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</si>
  <si>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</si>
  <si>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</si>
  <si>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</si>
  <si>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</si>
  <si>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</si>
  <si>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</si>
  <si>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</si>
  <si>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</si>
  <si>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</si>
  <si>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</si>
  <si>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</si>
  <si>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</si>
  <si>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</si>
  <si>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</si>
  <si>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</si>
  <si>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</si>
  <si>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</si>
  <si>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</si>
  <si>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</si>
  <si>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</si>
  <si>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</si>
  <si>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</si>
  <si>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</si>
  <si>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</si>
  <si>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</si>
  <si>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</si>
  <si>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</si>
  <si>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</si>
  <si>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</si>
  <si>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</si>
  <si>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</si>
  <si>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</si>
  <si>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</si>
  <si>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</si>
  <si>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</si>
  <si>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</si>
  <si>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</si>
  <si>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</si>
  <si>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</si>
  <si>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</si>
  <si>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</si>
  <si>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</si>
  <si>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</si>
  <si>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</si>
  <si>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</si>
  <si>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</si>
  <si>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</si>
  <si>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</si>
  <si>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</si>
  <si>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</si>
  <si>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</si>
  <si>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</si>
  <si>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</si>
  <si>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</si>
  <si>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</si>
  <si>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</si>
  <si>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</si>
  <si>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</si>
  <si>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</si>
  <si>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</si>
  <si>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</si>
  <si>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</si>
  <si>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</si>
  <si>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</si>
  <si>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</si>
  <si>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</si>
  <si>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</si>
  <si>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</si>
  <si>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</si>
  <si>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</si>
  <si>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</si>
  <si>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</si>
  <si>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</si>
  <si>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</si>
  <si>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</si>
  <si>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</si>
  <si>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</si>
  <si>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</si>
  <si>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</si>
  <si>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</si>
  <si>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</si>
  <si>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</si>
  <si>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</si>
  <si>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</si>
  <si>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</si>
  <si>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</si>
  <si>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大津町</t>
  </si>
  <si>
    <t>法適用</t>
  </si>
  <si>
    <t>下水道事業</t>
  </si>
  <si>
    <t>公共下水道</t>
  </si>
  <si>
    <t>Cc1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</si>
  <si>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</si>
  <si>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</si>
  <si>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</si>
  <si>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</si>
  <si>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</si>
  <si>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</si>
  <si>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</si>
  <si>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</si>
  <si>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</si>
  <si>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</si>
  <si>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</si>
  <si>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定期的に点検調査を行い、令和元年度に策定したストックマネジメント計画による、緊急性等の優先順位に基づき効率的な老朽化対策を行い、安心・安全の確保に努める。</t>
    <phoneticPr fontId="4"/>
  </si>
  <si>
    <t>　維持管理と改築更新、経営の効率化と健全化を図るため、令和２年度から公営企業会計に移行し、経営状況の明確化が図られている。
　今後は、更なる経費削減及び更新投資等に充てる財源確保に資するため、引き続き包括的民間委託を継続し、戸別訪問による水洗化率の向上に努める。
 また、令和６年４月使用分から平均１５％の料金値上げを実施したが、令和６年度中に見直すこととしている「下水道事業経営戦略」において、今後１０年間の収支計画を見直し、適正な料金体系を構築し、効率的で健全な経営に努める。</t>
    <rPh sb="136" eb="138">
      <t>レイワ</t>
    </rPh>
    <rPh sb="139" eb="140">
      <t>ネン</t>
    </rPh>
    <rPh sb="141" eb="142">
      <t>ガツ</t>
    </rPh>
    <rPh sb="142" eb="144">
      <t>シヨウ</t>
    </rPh>
    <rPh sb="144" eb="145">
      <t>ブン</t>
    </rPh>
    <rPh sb="147" eb="149">
      <t>ヘイキン</t>
    </rPh>
    <rPh sb="153" eb="155">
      <t>リョウキン</t>
    </rPh>
    <rPh sb="155" eb="157">
      <t>ネア</t>
    </rPh>
    <rPh sb="159" eb="161">
      <t>ジッシ</t>
    </rPh>
    <rPh sb="165" eb="167">
      <t>レイワ</t>
    </rPh>
    <rPh sb="168" eb="170">
      <t>ネンド</t>
    </rPh>
    <rPh sb="170" eb="171">
      <t>チュウ</t>
    </rPh>
    <rPh sb="172" eb="174">
      <t>ミナオ</t>
    </rPh>
    <rPh sb="183" eb="186">
      <t>ゲスイドウ</t>
    </rPh>
    <rPh sb="186" eb="188">
      <t>ジギョウ</t>
    </rPh>
    <rPh sb="188" eb="190">
      <t>ケイエイ</t>
    </rPh>
    <rPh sb="190" eb="192">
      <t>センリャク</t>
    </rPh>
    <rPh sb="198" eb="200">
      <t>コンゴ</t>
    </rPh>
    <rPh sb="202" eb="203">
      <t>ネン</t>
    </rPh>
    <rPh sb="203" eb="204">
      <t>カン</t>
    </rPh>
    <rPh sb="205" eb="207">
      <t>シュウシ</t>
    </rPh>
    <rPh sb="207" eb="209">
      <t>ケイカク</t>
    </rPh>
    <rPh sb="210" eb="212">
      <t>ミナオ</t>
    </rPh>
    <rPh sb="226" eb="229">
      <t>コウリツテキ</t>
    </rPh>
    <rPh sb="230" eb="232">
      <t>ケンゼン</t>
    </rPh>
    <phoneticPr fontId="4"/>
  </si>
  <si>
    <t>①経常収支比率、②累積欠損金比率、⑤経費回収率　
　経常収支比率は類団と比較して低く９２.４８％であり、経費回収率も７９．８８％と賄えていない。
令和６年４月使用分から使用料を１５％値上げしており、今後の経営改善が見込まれる。
③流動比率
　短期的な債務に対する支払能力が類団より２１ポイント程度高い状況。１００％を下回っている要因は償還元金であるが、翌年度に一般会計出資金で補填している。
④企業債残高対事業規模比率
類団比較で７２ポイント程度低い状況であり、今後も注視していく。
⑥汚水処理原価
　類似団体との比較では２３円程度低くなっているが、前年比で９円高くなっている。これは令和５年度から水処理施設３系目を供用開始したことにより、維持管理費費や減価償却費が増加したことが主な要因である。今後も継続して経費削減や接続率の向上に努める。
⑦施設利用率
　今後、処理水量の増加を見込んでおり、令和７年度から４系目の増設増強工事を実施予定である。
⑧水洗化率
　水洗化率は０.５ポイントの増加になっている。公共水域の水質保全に向けて、引き続き未接続世帯への戸別訪問等により水洗化率向上に努める。</t>
    <rPh sb="78" eb="79">
      <t>ガツ</t>
    </rPh>
    <rPh sb="79" eb="81">
      <t>シヨウ</t>
    </rPh>
    <rPh sb="81" eb="82">
      <t>ブン</t>
    </rPh>
    <rPh sb="84" eb="87">
      <t>シヨウリョウ</t>
    </rPh>
    <rPh sb="91" eb="93">
      <t>ネア</t>
    </rPh>
    <rPh sb="99" eb="101">
      <t>コンゴ</t>
    </rPh>
    <rPh sb="107" eb="109">
      <t>ミコ</t>
    </rPh>
    <rPh sb="158" eb="160">
      <t>シタマワ</t>
    </rPh>
    <rPh sb="164" eb="166">
      <t>ヨウイン</t>
    </rPh>
    <rPh sb="167" eb="169">
      <t>ショウカン</t>
    </rPh>
    <rPh sb="169" eb="171">
      <t>ガンキン</t>
    </rPh>
    <rPh sb="176" eb="179">
      <t>ヨクネンド</t>
    </rPh>
    <rPh sb="180" eb="182">
      <t>イッパン</t>
    </rPh>
    <rPh sb="182" eb="184">
      <t>カイケイ</t>
    </rPh>
    <rPh sb="184" eb="187">
      <t>シュッシキン</t>
    </rPh>
    <rPh sb="188" eb="190">
      <t>ホテン</t>
    </rPh>
    <rPh sb="221" eb="223">
      <t>テイド</t>
    </rPh>
    <rPh sb="223" eb="224">
      <t>ヒク</t>
    </rPh>
    <rPh sb="225" eb="227">
      <t>ジョウキョウ</t>
    </rPh>
    <rPh sb="275" eb="278">
      <t>ゼンネンヒ</t>
    </rPh>
    <rPh sb="280" eb="281">
      <t>エン</t>
    </rPh>
    <rPh sb="281" eb="282">
      <t>タカ</t>
    </rPh>
    <rPh sb="292" eb="294">
      <t>レイワ</t>
    </rPh>
    <rPh sb="295" eb="297">
      <t>ネンド</t>
    </rPh>
    <rPh sb="299" eb="300">
      <t>ミズ</t>
    </rPh>
    <rPh sb="300" eb="302">
      <t>ショリ</t>
    </rPh>
    <rPh sb="302" eb="304">
      <t>シセツ</t>
    </rPh>
    <rPh sb="305" eb="306">
      <t>ケイ</t>
    </rPh>
    <rPh sb="306" eb="307">
      <t>メ</t>
    </rPh>
    <rPh sb="308" eb="310">
      <t>キョウヨウ</t>
    </rPh>
    <rPh sb="310" eb="312">
      <t>カイシ</t>
    </rPh>
    <rPh sb="320" eb="322">
      <t>イジ</t>
    </rPh>
    <rPh sb="322" eb="325">
      <t>カンリヒ</t>
    </rPh>
    <rPh sb="325" eb="326">
      <t>ヒ</t>
    </rPh>
    <rPh sb="327" eb="329">
      <t>ゲンカ</t>
    </rPh>
    <rPh sb="329" eb="331">
      <t>ショウキャク</t>
    </rPh>
    <rPh sb="331" eb="332">
      <t>ヒ</t>
    </rPh>
    <rPh sb="333" eb="335">
      <t>ゾウカ</t>
    </rPh>
    <rPh sb="340" eb="341">
      <t>オモ</t>
    </rPh>
    <rPh sb="342" eb="344">
      <t>ヨウイン</t>
    </rPh>
    <rPh sb="348" eb="350">
      <t>コンゴ</t>
    </rPh>
    <rPh sb="398" eb="400">
      <t>レイワ</t>
    </rPh>
    <rPh sb="401" eb="403">
      <t>ネンド</t>
    </rPh>
    <rPh sb="407" eb="408">
      <t>メ</t>
    </rPh>
    <rPh sb="416" eb="418">
      <t>ジッシ</t>
    </rPh>
    <rPh sb="418" eb="420">
      <t>ヨテイ</t>
    </rPh>
    <rPh sb="445" eb="447">
      <t>ゾウカ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</si>
</sst>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1.38</c:v>
                </c:pt>
                <c:pt idx="2">
                  <c:v>2.72</c:v>
                </c:pt>
                <c:pt idx="3">
                  <c:v>2.0099999999999998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6-4EC6-A7C4-81878C80B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0.15</c:v>
                </c:pt>
                <c:pt idx="2">
                  <c:v>0.15</c:v>
                </c:pt>
                <c:pt idx="3">
                  <c:v>0.12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6-4EC6-A7C4-81878C80B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80.05</c:v>
                </c:pt>
                <c:pt idx="2">
                  <c:v>82.1</c:v>
                </c:pt>
                <c:pt idx="3">
                  <c:v>73.55</c:v>
                </c:pt>
                <c:pt idx="4">
                  <c:v>72.98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C-4EB8-860B-192CE64C0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56.72</c:v>
                </c:pt>
                <c:pt idx="2">
                  <c:v>56.43</c:v>
                </c:pt>
                <c:pt idx="3">
                  <c:v>55.82</c:v>
                </c:pt>
                <c:pt idx="4">
                  <c:v>56.51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C-4EB8-860B-192CE64C0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95.24</c:v>
                </c:pt>
                <c:pt idx="2">
                  <c:v>94.99</c:v>
                </c:pt>
                <c:pt idx="3">
                  <c:v>95.36</c:v>
                </c:pt>
                <c:pt idx="4">
                  <c:v>95.86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4-4509-B68A-A3B7D2852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90.72</c:v>
                </c:pt>
                <c:pt idx="2">
                  <c:v>91.07</c:v>
                </c:pt>
                <c:pt idx="3">
                  <c:v>90.67</c:v>
                </c:pt>
                <c:pt idx="4">
                  <c:v>90.62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4-4509-B68A-A3B7D2852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92.33</c:v>
                </c:pt>
                <c:pt idx="2">
                  <c:v>93.88</c:v>
                </c:pt>
                <c:pt idx="3">
                  <c:v>96.25</c:v>
                </c:pt>
                <c:pt idx="4">
                  <c:v>92.48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D-4736-9D0B-3502BE968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106.5</c:v>
                </c:pt>
                <c:pt idx="2">
                  <c:v>106.22</c:v>
                </c:pt>
                <c:pt idx="3">
                  <c:v>107.01</c:v>
                </c:pt>
                <c:pt idx="4">
                  <c:v>106.53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D-4736-9D0B-3502BE968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4.08</c:v>
                </c:pt>
                <c:pt idx="2">
                  <c:v>7.87</c:v>
                </c:pt>
                <c:pt idx="3">
                  <c:v>10.64</c:v>
                </c:pt>
                <c:pt idx="4">
                  <c:v>13.86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F-4ED2-A2C6-6A192F6C3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20.78</c:v>
                </c:pt>
                <c:pt idx="2">
                  <c:v>23.54</c:v>
                </c:pt>
                <c:pt idx="3">
                  <c:v>25.86</c:v>
                </c:pt>
                <c:pt idx="4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F-4ED2-A2C6-6A192F6C3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4-4DAD-AFD0-A94BA8181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1.34</c:v>
                </c:pt>
                <c:pt idx="2">
                  <c:v>1.5</c:v>
                </c:pt>
                <c:pt idx="3">
                  <c:v>1.4</c:v>
                </c:pt>
                <c:pt idx="4">
                  <c:v>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4-4DAD-AFD0-A94BA8181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15.45</c:v>
                </c:pt>
                <c:pt idx="2">
                  <c:v>25.65</c:v>
                </c:pt>
                <c:pt idx="3">
                  <c:v>31.39</c:v>
                </c:pt>
                <c:pt idx="4">
                  <c:v>44.14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8-47E9-A41F-AC3FF78AF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18.36</c:v>
                </c:pt>
                <c:pt idx="2">
                  <c:v>18.010000000000002</c:v>
                </c:pt>
                <c:pt idx="3">
                  <c:v>23.86</c:v>
                </c:pt>
                <c:pt idx="4">
                  <c:v>18.41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8-47E9-A41F-AC3FF78AF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45.54</c:v>
                </c:pt>
                <c:pt idx="2">
                  <c:v>74.760000000000005</c:v>
                </c:pt>
                <c:pt idx="3">
                  <c:v>81.42</c:v>
                </c:pt>
                <c:pt idx="4">
                  <c:v>95.4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F-416C-985C-B659D2190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55.6</c:v>
                </c:pt>
                <c:pt idx="2">
                  <c:v>59.4</c:v>
                </c:pt>
                <c:pt idx="3">
                  <c:v>68.27</c:v>
                </c:pt>
                <c:pt idx="4">
                  <c:v>74.790000000000006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F-416C-985C-B659D2190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805.32</c:v>
                </c:pt>
                <c:pt idx="2">
                  <c:v>762.9</c:v>
                </c:pt>
                <c:pt idx="3">
                  <c:v>739.23</c:v>
                </c:pt>
                <c:pt idx="4">
                  <c:v>695.68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4-4082-B29A-8CDF5A920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789.08</c:v>
                </c:pt>
                <c:pt idx="2">
                  <c:v>747.84</c:v>
                </c:pt>
                <c:pt idx="3">
                  <c:v>804.98</c:v>
                </c:pt>
                <c:pt idx="4">
                  <c:v>767.56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4-4082-B29A-8CDF5A920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160.49</c:v>
                </c:pt>
                <c:pt idx="2">
                  <c:v>80.23</c:v>
                </c:pt>
                <c:pt idx="3">
                  <c:v>84.5</c:v>
                </c:pt>
                <c:pt idx="4">
                  <c:v>79.88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5-4BED-A84C-615DE14A9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88.25</c:v>
                </c:pt>
                <c:pt idx="2">
                  <c:v>90.17</c:v>
                </c:pt>
                <c:pt idx="3">
                  <c:v>88.71</c:v>
                </c:pt>
                <c:pt idx="4">
                  <c:v>90.23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5-4BED-A84C-615DE14A9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72.349999999999994</c:v>
                </c:pt>
                <c:pt idx="2">
                  <c:v>145.87</c:v>
                </c:pt>
                <c:pt idx="3">
                  <c:v>138.81</c:v>
                </c:pt>
                <c:pt idx="4">
                  <c:v>147.34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49-4148-AABE-D8D397F80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176.37</c:v>
                </c:pt>
                <c:pt idx="2">
                  <c:v>173.17</c:v>
                </c:pt>
                <c:pt idx="3">
                  <c:v>174.8</c:v>
                </c:pt>
                <c:pt idx="4">
                  <c:v>170.2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9-4148-AABE-D8D397F80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熊本県　大津町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Cc1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36013</v>
      </c>
      <c r="AM8" s="54"/>
      <c r="AN8" s="54"/>
      <c r="AO8" s="54"/>
      <c r="AP8" s="54"/>
      <c r="AQ8" s="54"/>
      <c r="AR8" s="54"/>
      <c r="AS8" s="54"/>
      <c r="AT8" s="53">
        <f>データ!T6</f>
        <v>99.1</v>
      </c>
      <c r="AU8" s="53"/>
      <c r="AV8" s="53"/>
      <c r="AW8" s="53"/>
      <c r="AX8" s="53"/>
      <c r="AY8" s="53"/>
      <c r="AZ8" s="53"/>
      <c r="BA8" s="53"/>
      <c r="BB8" s="53">
        <f>データ!U6</f>
        <v>363.4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71.959999999999994</v>
      </c>
      <c r="J10" s="53"/>
      <c r="K10" s="53"/>
      <c r="L10" s="53"/>
      <c r="M10" s="53"/>
      <c r="N10" s="53"/>
      <c r="O10" s="53"/>
      <c r="P10" s="53">
        <f>データ!P6</f>
        <v>77.55</v>
      </c>
      <c r="Q10" s="53"/>
      <c r="R10" s="53"/>
      <c r="S10" s="53"/>
      <c r="T10" s="53"/>
      <c r="U10" s="53"/>
      <c r="V10" s="53"/>
      <c r="W10" s="53">
        <f>データ!Q6</f>
        <v>100</v>
      </c>
      <c r="X10" s="53"/>
      <c r="Y10" s="53"/>
      <c r="Z10" s="53"/>
      <c r="AA10" s="53"/>
      <c r="AB10" s="53"/>
      <c r="AC10" s="53"/>
      <c r="AD10" s="54">
        <f>データ!R6</f>
        <v>2200</v>
      </c>
      <c r="AE10" s="54"/>
      <c r="AF10" s="54"/>
      <c r="AG10" s="54"/>
      <c r="AH10" s="54"/>
      <c r="AI10" s="54"/>
      <c r="AJ10" s="54"/>
      <c r="AK10" s="2"/>
      <c r="AL10" s="54">
        <f>データ!V6</f>
        <v>27877</v>
      </c>
      <c r="AM10" s="54"/>
      <c r="AN10" s="54"/>
      <c r="AO10" s="54"/>
      <c r="AP10" s="54"/>
      <c r="AQ10" s="54"/>
      <c r="AR10" s="54"/>
      <c r="AS10" s="54"/>
      <c r="AT10" s="53">
        <f>データ!W6</f>
        <v>7.29</v>
      </c>
      <c r="AU10" s="53"/>
      <c r="AV10" s="53"/>
      <c r="AW10" s="53"/>
      <c r="AX10" s="53"/>
      <c r="AY10" s="53"/>
      <c r="AZ10" s="53"/>
      <c r="BA10" s="53"/>
      <c r="BB10" s="53">
        <f>データ!X6</f>
        <v>3824.01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111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112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t2Wd/NB785hNgcvLadrs9BwBJEXog+GGkL4+FhTZ1y9pUE8nrBJtw2Uuc0+j+O7MHSNwl2GdurUomWQnoIveGg==" saltValue="ErggNR1lJgPLECaWh6B0G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28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55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56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57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58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59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60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61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62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63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64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65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2023</v>
      </c>
      <c r="C6" s="19">
        <f t="shared" ref="C6:X6" si="3">C7</f>
        <v>434035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熊本県　大津町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Cc1</v>
      </c>
      <c r="M6" s="19" t="str">
        <f t="shared" si="3"/>
        <v>非設置</v>
      </c>
      <c r="N6" s="20" t="str">
        <f t="shared" si="3"/>
        <v>-</v>
      </c>
      <c r="O6" s="20">
        <f t="shared" si="3"/>
        <v>71.959999999999994</v>
      </c>
      <c r="P6" s="20">
        <f t="shared" si="3"/>
        <v>77.55</v>
      </c>
      <c r="Q6" s="20">
        <f t="shared" si="3"/>
        <v>100</v>
      </c>
      <c r="R6" s="20">
        <f t="shared" si="3"/>
        <v>2200</v>
      </c>
      <c r="S6" s="20">
        <f t="shared" si="3"/>
        <v>36013</v>
      </c>
      <c r="T6" s="20">
        <f t="shared" si="3"/>
        <v>99.1</v>
      </c>
      <c r="U6" s="20">
        <f t="shared" si="3"/>
        <v>363.4</v>
      </c>
      <c r="V6" s="20">
        <f t="shared" si="3"/>
        <v>27877</v>
      </c>
      <c r="W6" s="20">
        <f t="shared" si="3"/>
        <v>7.29</v>
      </c>
      <c r="X6" s="20">
        <f t="shared" si="3"/>
        <v>3824.01</v>
      </c>
      <c r="Y6" s="21" t="str">
        <f>IF(Y7="",NA(),Y7)</f>
        <v>-</v>
      </c>
      <c r="Z6" s="21">
        <f t="shared" ref="Z6:AH6" si="4">IF(Z7="",NA(),Z7)</f>
        <v>92.33</v>
      </c>
      <c r="AA6" s="21">
        <f t="shared" si="4"/>
        <v>93.88</v>
      </c>
      <c r="AB6" s="21">
        <f t="shared" si="4"/>
        <v>96.25</v>
      </c>
      <c r="AC6" s="21">
        <f t="shared" si="4"/>
        <v>92.48</v>
      </c>
      <c r="AD6" s="21" t="str">
        <f t="shared" si="4"/>
        <v>-</v>
      </c>
      <c r="AE6" s="21">
        <f t="shared" si="4"/>
        <v>106.5</v>
      </c>
      <c r="AF6" s="21">
        <f t="shared" si="4"/>
        <v>106.22</v>
      </c>
      <c r="AG6" s="21">
        <f t="shared" si="4"/>
        <v>107.01</v>
      </c>
      <c r="AH6" s="21">
        <f t="shared" si="4"/>
        <v>106.53</v>
      </c>
      <c r="AI6" s="20" t="str">
        <f>IF(AI7="","",IF(AI7="-","【-】","【"&amp;SUBSTITUTE(TEXT(AI7,"#,##0.00"),"-","△")&amp;"】"))</f>
        <v>【105.91】</v>
      </c>
      <c r="AJ6" s="21" t="str">
        <f>IF(AJ7="",NA(),AJ7)</f>
        <v>-</v>
      </c>
      <c r="AK6" s="21">
        <f t="shared" ref="AK6:AS6" si="5">IF(AK7="",NA(),AK7)</f>
        <v>15.45</v>
      </c>
      <c r="AL6" s="21">
        <f t="shared" si="5"/>
        <v>25.65</v>
      </c>
      <c r="AM6" s="21">
        <f t="shared" si="5"/>
        <v>31.39</v>
      </c>
      <c r="AN6" s="21">
        <f t="shared" si="5"/>
        <v>44.14</v>
      </c>
      <c r="AO6" s="21" t="str">
        <f t="shared" si="5"/>
        <v>-</v>
      </c>
      <c r="AP6" s="21">
        <f t="shared" si="5"/>
        <v>18.36</v>
      </c>
      <c r="AQ6" s="21">
        <f t="shared" si="5"/>
        <v>18.010000000000002</v>
      </c>
      <c r="AR6" s="21">
        <f t="shared" si="5"/>
        <v>23.86</v>
      </c>
      <c r="AS6" s="21">
        <f t="shared" si="5"/>
        <v>18.41</v>
      </c>
      <c r="AT6" s="20" t="str">
        <f>IF(AT7="","",IF(AT7="-","【-】","【"&amp;SUBSTITUTE(TEXT(AT7,"#,##0.00"),"-","△")&amp;"】"))</f>
        <v>【3.03】</v>
      </c>
      <c r="AU6" s="21" t="str">
        <f>IF(AU7="",NA(),AU7)</f>
        <v>-</v>
      </c>
      <c r="AV6" s="21">
        <f t="shared" ref="AV6:BD6" si="6">IF(AV7="",NA(),AV7)</f>
        <v>45.54</v>
      </c>
      <c r="AW6" s="21">
        <f t="shared" si="6"/>
        <v>74.760000000000005</v>
      </c>
      <c r="AX6" s="21">
        <f t="shared" si="6"/>
        <v>81.42</v>
      </c>
      <c r="AY6" s="21">
        <f t="shared" si="6"/>
        <v>95.4</v>
      </c>
      <c r="AZ6" s="21" t="str">
        <f t="shared" si="6"/>
        <v>-</v>
      </c>
      <c r="BA6" s="21">
        <f t="shared" si="6"/>
        <v>55.6</v>
      </c>
      <c r="BB6" s="21">
        <f t="shared" si="6"/>
        <v>59.4</v>
      </c>
      <c r="BC6" s="21">
        <f t="shared" si="6"/>
        <v>68.27</v>
      </c>
      <c r="BD6" s="21">
        <f t="shared" si="6"/>
        <v>74.790000000000006</v>
      </c>
      <c r="BE6" s="20" t="str">
        <f>IF(BE7="","",IF(BE7="-","【-】","【"&amp;SUBSTITUTE(TEXT(BE7,"#,##0.00"),"-","△")&amp;"】"))</f>
        <v>【78.43】</v>
      </c>
      <c r="BF6" s="21" t="str">
        <f>IF(BF7="",NA(),BF7)</f>
        <v>-</v>
      </c>
      <c r="BG6" s="21">
        <f t="shared" ref="BG6:BO6" si="7">IF(BG7="",NA(),BG7)</f>
        <v>805.32</v>
      </c>
      <c r="BH6" s="21">
        <f t="shared" si="7"/>
        <v>762.9</v>
      </c>
      <c r="BI6" s="21">
        <f t="shared" si="7"/>
        <v>739.23</v>
      </c>
      <c r="BJ6" s="21">
        <f t="shared" si="7"/>
        <v>695.68</v>
      </c>
      <c r="BK6" s="21" t="str">
        <f t="shared" si="7"/>
        <v>-</v>
      </c>
      <c r="BL6" s="21">
        <f t="shared" si="7"/>
        <v>789.08</v>
      </c>
      <c r="BM6" s="21">
        <f t="shared" si="7"/>
        <v>747.84</v>
      </c>
      <c r="BN6" s="21">
        <f t="shared" si="7"/>
        <v>804.98</v>
      </c>
      <c r="BO6" s="21">
        <f t="shared" si="7"/>
        <v>767.56</v>
      </c>
      <c r="BP6" s="20" t="str">
        <f>IF(BP7="","",IF(BP7="-","【-】","【"&amp;SUBSTITUTE(TEXT(BP7,"#,##0.00"),"-","△")&amp;"】"))</f>
        <v>【630.82】</v>
      </c>
      <c r="BQ6" s="21" t="str">
        <f>IF(BQ7="",NA(),BQ7)</f>
        <v>-</v>
      </c>
      <c r="BR6" s="21">
        <f t="shared" ref="BR6:BZ6" si="8">IF(BR7="",NA(),BR7)</f>
        <v>160.49</v>
      </c>
      <c r="BS6" s="21">
        <f t="shared" si="8"/>
        <v>80.23</v>
      </c>
      <c r="BT6" s="21">
        <f t="shared" si="8"/>
        <v>84.5</v>
      </c>
      <c r="BU6" s="21">
        <f t="shared" si="8"/>
        <v>79.88</v>
      </c>
      <c r="BV6" s="21" t="str">
        <f t="shared" si="8"/>
        <v>-</v>
      </c>
      <c r="BW6" s="21">
        <f t="shared" si="8"/>
        <v>88.25</v>
      </c>
      <c r="BX6" s="21">
        <f t="shared" si="8"/>
        <v>90.17</v>
      </c>
      <c r="BY6" s="21">
        <f t="shared" si="8"/>
        <v>88.71</v>
      </c>
      <c r="BZ6" s="21">
        <f t="shared" si="8"/>
        <v>90.23</v>
      </c>
      <c r="CA6" s="20" t="str">
        <f>IF(CA7="","",IF(CA7="-","【-】","【"&amp;SUBSTITUTE(TEXT(CA7,"#,##0.00"),"-","△")&amp;"】"))</f>
        <v>【97.81】</v>
      </c>
      <c r="CB6" s="21" t="str">
        <f>IF(CB7="",NA(),CB7)</f>
        <v>-</v>
      </c>
      <c r="CC6" s="21">
        <f t="shared" ref="CC6:CK6" si="9">IF(CC7="",NA(),CC7)</f>
        <v>72.349999999999994</v>
      </c>
      <c r="CD6" s="21">
        <f t="shared" si="9"/>
        <v>145.87</v>
      </c>
      <c r="CE6" s="21">
        <f t="shared" si="9"/>
        <v>138.81</v>
      </c>
      <c r="CF6" s="21">
        <f t="shared" si="9"/>
        <v>147.34</v>
      </c>
      <c r="CG6" s="21" t="str">
        <f t="shared" si="9"/>
        <v>-</v>
      </c>
      <c r="CH6" s="21">
        <f t="shared" si="9"/>
        <v>176.37</v>
      </c>
      <c r="CI6" s="21">
        <f t="shared" si="9"/>
        <v>173.17</v>
      </c>
      <c r="CJ6" s="21">
        <f t="shared" si="9"/>
        <v>174.8</v>
      </c>
      <c r="CK6" s="21">
        <f t="shared" si="9"/>
        <v>170.2</v>
      </c>
      <c r="CL6" s="20" t="str">
        <f>IF(CL7="","",IF(CL7="-","【-】","【"&amp;SUBSTITUTE(TEXT(CL7,"#,##0.00"),"-","△")&amp;"】"))</f>
        <v>【138.75】</v>
      </c>
      <c r="CM6" s="21" t="str">
        <f>IF(CM7="",NA(),CM7)</f>
        <v>-</v>
      </c>
      <c r="CN6" s="21">
        <f t="shared" ref="CN6:CV6" si="10">IF(CN7="",NA(),CN7)</f>
        <v>80.05</v>
      </c>
      <c r="CO6" s="21">
        <f t="shared" si="10"/>
        <v>82.1</v>
      </c>
      <c r="CP6" s="21">
        <f t="shared" si="10"/>
        <v>73.55</v>
      </c>
      <c r="CQ6" s="21">
        <f t="shared" si="10"/>
        <v>72.98</v>
      </c>
      <c r="CR6" s="21" t="str">
        <f t="shared" si="10"/>
        <v>-</v>
      </c>
      <c r="CS6" s="21">
        <f t="shared" si="10"/>
        <v>56.72</v>
      </c>
      <c r="CT6" s="21">
        <f t="shared" si="10"/>
        <v>56.43</v>
      </c>
      <c r="CU6" s="21">
        <f t="shared" si="10"/>
        <v>55.82</v>
      </c>
      <c r="CV6" s="21">
        <f t="shared" si="10"/>
        <v>56.51</v>
      </c>
      <c r="CW6" s="20" t="str">
        <f>IF(CW7="","",IF(CW7="-","【-】","【"&amp;SUBSTITUTE(TEXT(CW7,"#,##0.00"),"-","△")&amp;"】"))</f>
        <v>【58.94】</v>
      </c>
      <c r="CX6" s="21" t="str">
        <f>IF(CX7="",NA(),CX7)</f>
        <v>-</v>
      </c>
      <c r="CY6" s="21">
        <f t="shared" ref="CY6:DG6" si="11">IF(CY7="",NA(),CY7)</f>
        <v>95.24</v>
      </c>
      <c r="CZ6" s="21">
        <f t="shared" si="11"/>
        <v>94.99</v>
      </c>
      <c r="DA6" s="21">
        <f t="shared" si="11"/>
        <v>95.36</v>
      </c>
      <c r="DB6" s="21">
        <f t="shared" si="11"/>
        <v>95.86</v>
      </c>
      <c r="DC6" s="21" t="str">
        <f t="shared" si="11"/>
        <v>-</v>
      </c>
      <c r="DD6" s="21">
        <f t="shared" si="11"/>
        <v>90.72</v>
      </c>
      <c r="DE6" s="21">
        <f t="shared" si="11"/>
        <v>91.07</v>
      </c>
      <c r="DF6" s="21">
        <f t="shared" si="11"/>
        <v>90.67</v>
      </c>
      <c r="DG6" s="21">
        <f t="shared" si="11"/>
        <v>90.62</v>
      </c>
      <c r="DH6" s="20" t="str">
        <f>IF(DH7="","",IF(DH7="-","【-】","【"&amp;SUBSTITUTE(TEXT(DH7,"#,##0.00"),"-","△")&amp;"】"))</f>
        <v>【95.91】</v>
      </c>
      <c r="DI6" s="21" t="str">
        <f>IF(DI7="",NA(),DI7)</f>
        <v>-</v>
      </c>
      <c r="DJ6" s="21">
        <f t="shared" ref="DJ6:DR6" si="12">IF(DJ7="",NA(),DJ7)</f>
        <v>4.08</v>
      </c>
      <c r="DK6" s="21">
        <f t="shared" si="12"/>
        <v>7.87</v>
      </c>
      <c r="DL6" s="21">
        <f t="shared" si="12"/>
        <v>10.64</v>
      </c>
      <c r="DM6" s="21">
        <f t="shared" si="12"/>
        <v>13.86</v>
      </c>
      <c r="DN6" s="21" t="str">
        <f t="shared" si="12"/>
        <v>-</v>
      </c>
      <c r="DO6" s="21">
        <f t="shared" si="12"/>
        <v>20.78</v>
      </c>
      <c r="DP6" s="21">
        <f t="shared" si="12"/>
        <v>23.54</v>
      </c>
      <c r="DQ6" s="21">
        <f t="shared" si="12"/>
        <v>25.86</v>
      </c>
      <c r="DR6" s="21">
        <f t="shared" si="12"/>
        <v>26.9</v>
      </c>
      <c r="DS6" s="20" t="str">
        <f>IF(DS7="","",IF(DS7="-","【-】","【"&amp;SUBSTITUTE(TEXT(DS7,"#,##0.00"),"-","△")&amp;"】"))</f>
        <v>【41.09】</v>
      </c>
      <c r="DT6" s="21" t="str">
        <f>IF(DT7="",NA(),DT7)</f>
        <v>-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>
        <f t="shared" si="13"/>
        <v>1.34</v>
      </c>
      <c r="EA6" s="21">
        <f t="shared" si="13"/>
        <v>1.5</v>
      </c>
      <c r="EB6" s="21">
        <f t="shared" si="13"/>
        <v>1.4</v>
      </c>
      <c r="EC6" s="21">
        <f t="shared" si="13"/>
        <v>2.08</v>
      </c>
      <c r="ED6" s="20" t="str">
        <f>IF(ED7="","",IF(ED7="-","【-】","【"&amp;SUBSTITUTE(TEXT(ED7,"#,##0.00"),"-","△")&amp;"】"))</f>
        <v>【8.68】</v>
      </c>
      <c r="EE6" s="21" t="str">
        <f>IF(EE7="",NA(),EE7)</f>
        <v>-</v>
      </c>
      <c r="EF6" s="21">
        <f t="shared" ref="EF6:EN6" si="14">IF(EF7="",NA(),EF7)</f>
        <v>1.38</v>
      </c>
      <c r="EG6" s="21">
        <f t="shared" si="14"/>
        <v>2.72</v>
      </c>
      <c r="EH6" s="21">
        <f t="shared" si="14"/>
        <v>2.0099999999999998</v>
      </c>
      <c r="EI6" s="20">
        <f t="shared" si="14"/>
        <v>0</v>
      </c>
      <c r="EJ6" s="21" t="str">
        <f t="shared" si="14"/>
        <v>-</v>
      </c>
      <c r="EK6" s="21">
        <f t="shared" si="14"/>
        <v>0.15</v>
      </c>
      <c r="EL6" s="21">
        <f t="shared" si="14"/>
        <v>0.15</v>
      </c>
      <c r="EM6" s="21">
        <f t="shared" si="14"/>
        <v>0.12</v>
      </c>
      <c r="EN6" s="21">
        <f t="shared" si="14"/>
        <v>0.09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15">
      <c r="A7" s="14"/>
      <c r="B7" s="23">
        <v>2023</v>
      </c>
      <c r="C7" s="23">
        <v>434035</v>
      </c>
      <c r="D7" s="23">
        <v>46</v>
      </c>
      <c r="E7" s="23">
        <v>17</v>
      </c>
      <c r="F7" s="23">
        <v>1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71.959999999999994</v>
      </c>
      <c r="P7" s="24">
        <v>77.55</v>
      </c>
      <c r="Q7" s="24">
        <v>100</v>
      </c>
      <c r="R7" s="24">
        <v>2200</v>
      </c>
      <c r="S7" s="24">
        <v>36013</v>
      </c>
      <c r="T7" s="24">
        <v>99.1</v>
      </c>
      <c r="U7" s="24">
        <v>363.4</v>
      </c>
      <c r="V7" s="24">
        <v>27877</v>
      </c>
      <c r="W7" s="24">
        <v>7.29</v>
      </c>
      <c r="X7" s="24">
        <v>3824.01</v>
      </c>
      <c r="Y7" s="24" t="s">
        <v>101</v>
      </c>
      <c r="Z7" s="24">
        <v>92.33</v>
      </c>
      <c r="AA7" s="24">
        <v>93.88</v>
      </c>
      <c r="AB7" s="24">
        <v>96.25</v>
      </c>
      <c r="AC7" s="24">
        <v>92.48</v>
      </c>
      <c r="AD7" s="24" t="s">
        <v>101</v>
      </c>
      <c r="AE7" s="24">
        <v>106.5</v>
      </c>
      <c r="AF7" s="24">
        <v>106.22</v>
      </c>
      <c r="AG7" s="24">
        <v>107.01</v>
      </c>
      <c r="AH7" s="24">
        <v>106.53</v>
      </c>
      <c r="AI7" s="24">
        <v>105.91</v>
      </c>
      <c r="AJ7" s="24" t="s">
        <v>101</v>
      </c>
      <c r="AK7" s="24">
        <v>15.45</v>
      </c>
      <c r="AL7" s="24">
        <v>25.65</v>
      </c>
      <c r="AM7" s="24">
        <v>31.39</v>
      </c>
      <c r="AN7" s="24">
        <v>44.14</v>
      </c>
      <c r="AO7" s="24" t="s">
        <v>101</v>
      </c>
      <c r="AP7" s="24">
        <v>18.36</v>
      </c>
      <c r="AQ7" s="24">
        <v>18.010000000000002</v>
      </c>
      <c r="AR7" s="24">
        <v>23.86</v>
      </c>
      <c r="AS7" s="24">
        <v>18.41</v>
      </c>
      <c r="AT7" s="24">
        <v>3.03</v>
      </c>
      <c r="AU7" s="24" t="s">
        <v>101</v>
      </c>
      <c r="AV7" s="24">
        <v>45.54</v>
      </c>
      <c r="AW7" s="24">
        <v>74.760000000000005</v>
      </c>
      <c r="AX7" s="24">
        <v>81.42</v>
      </c>
      <c r="AY7" s="24">
        <v>95.4</v>
      </c>
      <c r="AZ7" s="24" t="s">
        <v>101</v>
      </c>
      <c r="BA7" s="24">
        <v>55.6</v>
      </c>
      <c r="BB7" s="24">
        <v>59.4</v>
      </c>
      <c r="BC7" s="24">
        <v>68.27</v>
      </c>
      <c r="BD7" s="24">
        <v>74.790000000000006</v>
      </c>
      <c r="BE7" s="24">
        <v>78.430000000000007</v>
      </c>
      <c r="BF7" s="24" t="s">
        <v>101</v>
      </c>
      <c r="BG7" s="24">
        <v>805.32</v>
      </c>
      <c r="BH7" s="24">
        <v>762.9</v>
      </c>
      <c r="BI7" s="24">
        <v>739.23</v>
      </c>
      <c r="BJ7" s="24">
        <v>695.68</v>
      </c>
      <c r="BK7" s="24" t="s">
        <v>101</v>
      </c>
      <c r="BL7" s="24">
        <v>789.08</v>
      </c>
      <c r="BM7" s="24">
        <v>747.84</v>
      </c>
      <c r="BN7" s="24">
        <v>804.98</v>
      </c>
      <c r="BO7" s="24">
        <v>767.56</v>
      </c>
      <c r="BP7" s="24">
        <v>630.82000000000005</v>
      </c>
      <c r="BQ7" s="24" t="s">
        <v>101</v>
      </c>
      <c r="BR7" s="24">
        <v>160.49</v>
      </c>
      <c r="BS7" s="24">
        <v>80.23</v>
      </c>
      <c r="BT7" s="24">
        <v>84.5</v>
      </c>
      <c r="BU7" s="24">
        <v>79.88</v>
      </c>
      <c r="BV7" s="24" t="s">
        <v>101</v>
      </c>
      <c r="BW7" s="24">
        <v>88.25</v>
      </c>
      <c r="BX7" s="24">
        <v>90.17</v>
      </c>
      <c r="BY7" s="24">
        <v>88.71</v>
      </c>
      <c r="BZ7" s="24">
        <v>90.23</v>
      </c>
      <c r="CA7" s="24">
        <v>97.81</v>
      </c>
      <c r="CB7" s="24" t="s">
        <v>101</v>
      </c>
      <c r="CC7" s="24">
        <v>72.349999999999994</v>
      </c>
      <c r="CD7" s="24">
        <v>145.87</v>
      </c>
      <c r="CE7" s="24">
        <v>138.81</v>
      </c>
      <c r="CF7" s="24">
        <v>147.34</v>
      </c>
      <c r="CG7" s="24" t="s">
        <v>101</v>
      </c>
      <c r="CH7" s="24">
        <v>176.37</v>
      </c>
      <c r="CI7" s="24">
        <v>173.17</v>
      </c>
      <c r="CJ7" s="24">
        <v>174.8</v>
      </c>
      <c r="CK7" s="24">
        <v>170.2</v>
      </c>
      <c r="CL7" s="24">
        <v>138.75</v>
      </c>
      <c r="CM7" s="24" t="s">
        <v>101</v>
      </c>
      <c r="CN7" s="24">
        <v>80.05</v>
      </c>
      <c r="CO7" s="24">
        <v>82.1</v>
      </c>
      <c r="CP7" s="24">
        <v>73.55</v>
      </c>
      <c r="CQ7" s="24">
        <v>72.98</v>
      </c>
      <c r="CR7" s="24" t="s">
        <v>101</v>
      </c>
      <c r="CS7" s="24">
        <v>56.72</v>
      </c>
      <c r="CT7" s="24">
        <v>56.43</v>
      </c>
      <c r="CU7" s="24">
        <v>55.82</v>
      </c>
      <c r="CV7" s="24">
        <v>56.51</v>
      </c>
      <c r="CW7" s="24">
        <v>58.94</v>
      </c>
      <c r="CX7" s="24" t="s">
        <v>101</v>
      </c>
      <c r="CY7" s="24">
        <v>95.24</v>
      </c>
      <c r="CZ7" s="24">
        <v>94.99</v>
      </c>
      <c r="DA7" s="24">
        <v>95.36</v>
      </c>
      <c r="DB7" s="24">
        <v>95.86</v>
      </c>
      <c r="DC7" s="24" t="s">
        <v>101</v>
      </c>
      <c r="DD7" s="24">
        <v>90.72</v>
      </c>
      <c r="DE7" s="24">
        <v>91.07</v>
      </c>
      <c r="DF7" s="24">
        <v>90.67</v>
      </c>
      <c r="DG7" s="24">
        <v>90.62</v>
      </c>
      <c r="DH7" s="24">
        <v>95.91</v>
      </c>
      <c r="DI7" s="24" t="s">
        <v>101</v>
      </c>
      <c r="DJ7" s="24">
        <v>4.08</v>
      </c>
      <c r="DK7" s="24">
        <v>7.87</v>
      </c>
      <c r="DL7" s="24">
        <v>10.64</v>
      </c>
      <c r="DM7" s="24">
        <v>13.86</v>
      </c>
      <c r="DN7" s="24" t="s">
        <v>101</v>
      </c>
      <c r="DO7" s="24">
        <v>20.78</v>
      </c>
      <c r="DP7" s="24">
        <v>23.54</v>
      </c>
      <c r="DQ7" s="24">
        <v>25.86</v>
      </c>
      <c r="DR7" s="24">
        <v>26.9</v>
      </c>
      <c r="DS7" s="24">
        <v>41.09</v>
      </c>
      <c r="DT7" s="24" t="s">
        <v>101</v>
      </c>
      <c r="DU7" s="24">
        <v>0</v>
      </c>
      <c r="DV7" s="24">
        <v>0</v>
      </c>
      <c r="DW7" s="24">
        <v>0</v>
      </c>
      <c r="DX7" s="24">
        <v>0</v>
      </c>
      <c r="DY7" s="24" t="s">
        <v>101</v>
      </c>
      <c r="DZ7" s="24">
        <v>1.34</v>
      </c>
      <c r="EA7" s="24">
        <v>1.5</v>
      </c>
      <c r="EB7" s="24">
        <v>1.4</v>
      </c>
      <c r="EC7" s="24">
        <v>2.08</v>
      </c>
      <c r="ED7" s="24">
        <v>8.68</v>
      </c>
      <c r="EE7" s="24" t="s">
        <v>101</v>
      </c>
      <c r="EF7" s="24">
        <v>1.38</v>
      </c>
      <c r="EG7" s="24">
        <v>2.72</v>
      </c>
      <c r="EH7" s="24">
        <v>2.0099999999999998</v>
      </c>
      <c r="EI7" s="24">
        <v>0</v>
      </c>
      <c r="EJ7" s="24" t="s">
        <v>101</v>
      </c>
      <c r="EK7" s="24">
        <v>0.15</v>
      </c>
      <c r="EL7" s="24">
        <v>0.15</v>
      </c>
      <c r="EM7" s="24">
        <v>0.12</v>
      </c>
      <c r="EN7" s="24">
        <v>0.09</v>
      </c>
      <c r="EO7" s="24">
        <v>0.22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姫野 慎吾</cp:lastModifiedBy>
  <cp:lastPrinted>2025-01-28T23:49:10Z</cp:lastPrinted>
  <dcterms:created xsi:type="dcterms:W3CDTF">2025-01-24T07:07:21Z</dcterms:created>
  <dcterms:modified xsi:type="dcterms:W3CDTF">2025-01-29T00:36:43Z</dcterms:modified>
  <cp:category/>
</cp:coreProperties>
</file>