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7"/>
  <workbookPr/>
  <mc:AlternateContent xmlns:mc="http://schemas.openxmlformats.org/markup-compatibility/2006">
    <mc:Choice Requires="x15">
      <x15ac:absPath xmlns:x15ac="http://schemas.microsoft.com/office/spreadsheetml/2010/11/ac" url="C:\Users\n269\Desktop\hikaku修正\"/>
    </mc:Choice>
  </mc:AlternateContent>
  <xr:revisionPtr revIDLastSave="0" documentId="13_ncr:1_{0B097DDA-8165-4E60-AF08-35687A6BD998}" xr6:coauthVersionLast="47" xr6:coauthVersionMax="47" xr10:uidLastSave="{00000000-0000-0000-0000-000000000000}"/>
  <workbookProtection workbookAlgorithmName="SHA-512" workbookHashValue="es5Is+tvQmNPBRUkcfiBiN7hM0ltg8SYmY0EjWqSzhat9XSjtID5stfgSGqYrlGDMu2knY68fb81rK7wNZDikA==" workbookSaltValue="7RooQlalkriU3wNhJhFo5g==" workbookSpinCount="100000" lockStructure="1"/>
  <bookViews>
    <workbookView xWindow="-108" yWindow="-108" windowWidth="23256" windowHeight="12456" xr2:uid="{00000000-000D-0000-FFFF-FFFF00000000}"/>
  </bookViews>
  <sheets>
    <sheet name="法適用_下水道事業" sheetId="4" r:id="rId1"/>
    <sheet name="データ" sheetId="5" state="hidden" r:id="rId2"/>
  </sheets>
  <calcPr calcId="191029" concurrentManualCount="2"/>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AL10" i="4" s="1"/>
  <c r="U6" i="5"/>
  <c r="BB8" i="4" s="1"/>
  <c r="T6" i="5"/>
  <c r="AT8" i="4" s="1"/>
  <c r="S6" i="5"/>
  <c r="R6" i="5"/>
  <c r="AD10" i="4" s="1"/>
  <c r="Q6" i="5"/>
  <c r="W10" i="4" s="1"/>
  <c r="P6" i="5"/>
  <c r="P10" i="4" s="1"/>
  <c r="O6" i="5"/>
  <c r="I10" i="4" s="1"/>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K85" i="4"/>
  <c r="J85" i="4"/>
  <c r="I85" i="4"/>
  <c r="AL8" i="4"/>
</calcChain>
</file>

<file path=xl/sharedStrings.xml><?xml version="1.0" encoding="utf-8"?>
<sst xmlns="http://schemas.openxmlformats.org/spreadsheetml/2006/main" count="231" uniqueCount="115">
  <si>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</si>
  <si>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</si>
  <si>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</si>
  <si>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</si>
  <si>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</si>
  <si>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</si>
  <si>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</si>
  <si>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</si>
  <si>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</si>
  <si>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</si>
  <si>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</si>
  <si>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</si>
  <si>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</si>
  <si>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</si>
  <si>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</si>
  <si>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</si>
  <si>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</si>
  <si>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</si>
  <si>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</si>
  <si>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</si>
  <si>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</si>
  <si>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</si>
  <si>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</si>
  <si>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</si>
  <si>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</si>
  <si>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</si>
  <si>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</si>
  <si>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</si>
  <si>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</si>
  <si>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</si>
  <si>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</si>
  <si>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</si>
  <si>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</si>
  <si>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</si>
  <si>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</si>
  <si>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</si>
  <si>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</si>
  <si>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</si>
  <si>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</si>
  <si>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</si>
  <si>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</si>
  <si>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</si>
  <si>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</si>
  <si>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</si>
  <si>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</si>
  <si>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</si>
  <si>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</si>
  <si>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</si>
  <si>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</si>
  <si>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</si>
  <si>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</si>
  <si>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</si>
  <si>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</si>
  <si>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</si>
  <si>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</si>
  <si>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</si>
  <si>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</si>
  <si>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</si>
  <si>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</si>
  <si>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</si>
  <si>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</si>
  <si>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</si>
  <si>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</si>
  <si>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</si>
  <si>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</si>
  <si>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</si>
  <si>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</si>
  <si>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</si>
  <si>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</si>
  <si>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</si>
  <si>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</si>
  <si>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</si>
  <si>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</si>
  <si>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</si>
  <si>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</si>
  <si>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</si>
  <si>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</si>
  <si>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</si>
  <si>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</si>
  <si>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</si>
  <si>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</si>
  <si>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</si>
  <si>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</si>
  <si>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</si>
  <si>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</si>
  <si>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</si>
  <si>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</si>
  <si>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</si>
  <si>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</si>
  <si>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</si>
  <si>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</si>
  <si>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</si>
  <si>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</si>
  <si>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</si>
  <si>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</si>
  <si>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</si>
  <si>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長洲町</t>
  </si>
  <si>
    <t>法適用</t>
  </si>
  <si>
    <t>下水道事業</t>
  </si>
  <si>
    <t>公共下水道</t>
  </si>
  <si>
    <t>Cc1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</si>
  <si>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</si>
  <si>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</si>
  <si>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</si>
  <si>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</si>
  <si>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</si>
  <si>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</si>
  <si>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</si>
  <si>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</si>
  <si>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</si>
  <si>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</si>
  <si>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</si>
  <si>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法適用7年目になり、類似団体平均と同程度の水準となりました。老朽化が進む施設については、計画的に更新等を行っていきます。
〇管渠老朽化率
公共下水道事業は昭和51年度に着手し昭和60年度に供用を開始したため、当町で布設した管渠に法定耐用年数を経過した管渠はありませんが、開発行為等で民間が布設し、寄付に伴い町で管理している管渠に法定耐用年数を超えた管渠があります。当面の間は、管渠老朽化率の増加はありません。
〇管渠改善率
全国平均や類似団体平均を下回っておりますが、管路のストックマネジメント計画に基づく更新計画を策定し、計画的な更新事業を進めていきます。</t>
    <phoneticPr fontId="4"/>
  </si>
  <si>
    <t>供用開始から40年近く経過し、今後も老朽化した処理場・管渠の改築更新費用や下水道使用料の減少など下水道事業の経営を取り巻く環境は厳しい状況が続きますが、経営戦略やストックマネジメント計画に基づき、効率的な事業執行を行い、安定的なサービスの提供ができるよう努めていきます。</t>
    <phoneticPr fontId="4"/>
  </si>
  <si>
    <t>〇経常収支比率
支払利息の減少などにより経常費用が減少したため、経常収支比率が増加しました。累積欠損金は生じていないため、健全な経営状態といえます。
〇流動比率
前年度から大幅に増加しているが、要因としては事業の繰り越しに伴う繰越財源（現金）を令和5年度において収入したことによるものです。事業の完了とともに一時的に減少する可能性はあるが、長期的には企業債償還の進捗により増加する見込みとなっています。
〇企業債残高対事業規模比率
類似団体平均を下回って推移しており健全な状態と考えていますが、今後も施設の改築更新事業に伴う借入れが必要になるため、ストックマネジメント計画や経営戦略など様々な計画を踏まえて適切な借入れに努めていきます。
〇経費回収率
全国平均や類似団体平均を大きく上回っており、汚水処理にかかる費用を使用料で賄えている状況となっています。
〇施設利用率
全国平均や類似団体平均を下回っており、今後も人口減少や節水家電の普及に伴い減少していく見込みとなっています。
〇水洗化率
毎年増加しているが、人口減少などによる使用料収入の減少が見込まれるため、下水道への接続勧奨を行い使用料収入の確保に努めていきます。</t>
    <rPh sb="20" eb="22">
      <t>ケイジョウ</t>
    </rPh>
    <rPh sb="25" eb="27">
      <t>ゲンショウ</t>
    </rPh>
    <rPh sb="32" eb="38">
      <t>ケイジョウシュウシヒリツ</t>
    </rPh>
    <rPh sb="39" eb="41">
      <t>ゾウカ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</si>
</sst>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0.51</c:v>
                </c:pt>
                <c:pt idx="1">
                  <c:v>0.08</c:v>
                </c:pt>
                <c:pt idx="2">
                  <c:v>0.15</c:v>
                </c:pt>
                <c:pt idx="3">
                  <c:v>0.11</c:v>
                </c:pt>
                <c:pt idx="4">
                  <c:v>0.06</c:v>
                </c:pt>
              </c:numCache>
            </c:numRef>
          </c:val>
          <c:extLst>
            <c:ext xmlns:c16="http://schemas.microsoft.com/office/drawing/2014/chart" uri="{C3380CC4-5D6E-409C-BE32-E72D297353CC}">
              <c16:uniqueId val="{00000000-7F85-46EE-BCD1-7F17822FE94A}"/>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0.17</c:v>
                </c:pt>
                <c:pt idx="1">
                  <c:v>0.15</c:v>
                </c:pt>
                <c:pt idx="2">
                  <c:v>0.15</c:v>
                </c:pt>
                <c:pt idx="3">
                  <c:v>0.12</c:v>
                </c:pt>
                <c:pt idx="4">
                  <c:v>0.09</c:v>
                </c:pt>
              </c:numCache>
            </c:numRef>
          </c:val>
          <c:smooth val="0"/>
          <c:extLst>
            <c:ext xmlns:c16="http://schemas.microsoft.com/office/drawing/2014/chart" uri="{C3380CC4-5D6E-409C-BE32-E72D297353CC}">
              <c16:uniqueId val="{00000001-7F85-46EE-BCD1-7F17822FE94A}"/>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24.62</c:v>
                </c:pt>
                <c:pt idx="1">
                  <c:v>49.22</c:v>
                </c:pt>
                <c:pt idx="2">
                  <c:v>47.73</c:v>
                </c:pt>
                <c:pt idx="3">
                  <c:v>46.84</c:v>
                </c:pt>
                <c:pt idx="4">
                  <c:v>47.87</c:v>
                </c:pt>
              </c:numCache>
            </c:numRef>
          </c:val>
          <c:extLst>
            <c:ext xmlns:c16="http://schemas.microsoft.com/office/drawing/2014/chart" uri="{C3380CC4-5D6E-409C-BE32-E72D297353CC}">
              <c16:uniqueId val="{00000000-B642-4F31-B384-5F0723DB1C23}"/>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57.42</c:v>
                </c:pt>
                <c:pt idx="1">
                  <c:v>56.72</c:v>
                </c:pt>
                <c:pt idx="2">
                  <c:v>56.43</c:v>
                </c:pt>
                <c:pt idx="3">
                  <c:v>55.82</c:v>
                </c:pt>
                <c:pt idx="4">
                  <c:v>56.51</c:v>
                </c:pt>
              </c:numCache>
            </c:numRef>
          </c:val>
          <c:smooth val="0"/>
          <c:extLst>
            <c:ext xmlns:c16="http://schemas.microsoft.com/office/drawing/2014/chart" uri="{C3380CC4-5D6E-409C-BE32-E72D297353CC}">
              <c16:uniqueId val="{00000001-B642-4F31-B384-5F0723DB1C23}"/>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91.58</c:v>
                </c:pt>
                <c:pt idx="1">
                  <c:v>92.07</c:v>
                </c:pt>
                <c:pt idx="2">
                  <c:v>92.23</c:v>
                </c:pt>
                <c:pt idx="3">
                  <c:v>92.7</c:v>
                </c:pt>
                <c:pt idx="4">
                  <c:v>93.15</c:v>
                </c:pt>
              </c:numCache>
            </c:numRef>
          </c:val>
          <c:extLst>
            <c:ext xmlns:c16="http://schemas.microsoft.com/office/drawing/2014/chart" uri="{C3380CC4-5D6E-409C-BE32-E72D297353CC}">
              <c16:uniqueId val="{00000000-294B-41C5-9BBB-A21C6CA82CC5}"/>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90.42</c:v>
                </c:pt>
                <c:pt idx="1">
                  <c:v>90.72</c:v>
                </c:pt>
                <c:pt idx="2">
                  <c:v>91.07</c:v>
                </c:pt>
                <c:pt idx="3">
                  <c:v>90.67</c:v>
                </c:pt>
                <c:pt idx="4">
                  <c:v>90.62</c:v>
                </c:pt>
              </c:numCache>
            </c:numRef>
          </c:val>
          <c:smooth val="0"/>
          <c:extLst>
            <c:ext xmlns:c16="http://schemas.microsoft.com/office/drawing/2014/chart" uri="{C3380CC4-5D6E-409C-BE32-E72D297353CC}">
              <c16:uniqueId val="{00000001-294B-41C5-9BBB-A21C6CA82CC5}"/>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106.06</c:v>
                </c:pt>
                <c:pt idx="1">
                  <c:v>107.19</c:v>
                </c:pt>
                <c:pt idx="2">
                  <c:v>106.08</c:v>
                </c:pt>
                <c:pt idx="3">
                  <c:v>106.53</c:v>
                </c:pt>
                <c:pt idx="4">
                  <c:v>108.68</c:v>
                </c:pt>
              </c:numCache>
            </c:numRef>
          </c:val>
          <c:extLst>
            <c:ext xmlns:c16="http://schemas.microsoft.com/office/drawing/2014/chart" uri="{C3380CC4-5D6E-409C-BE32-E72D297353CC}">
              <c16:uniqueId val="{00000000-589F-46BB-A9D7-8F8C3150480E}"/>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106.81</c:v>
                </c:pt>
                <c:pt idx="1">
                  <c:v>106.5</c:v>
                </c:pt>
                <c:pt idx="2">
                  <c:v>106.22</c:v>
                </c:pt>
                <c:pt idx="3">
                  <c:v>107.01</c:v>
                </c:pt>
                <c:pt idx="4">
                  <c:v>106.53</c:v>
                </c:pt>
              </c:numCache>
            </c:numRef>
          </c:val>
          <c:smooth val="0"/>
          <c:extLst>
            <c:ext xmlns:c16="http://schemas.microsoft.com/office/drawing/2014/chart" uri="{C3380CC4-5D6E-409C-BE32-E72D297353CC}">
              <c16:uniqueId val="{00000001-589F-46BB-A9D7-8F8C3150480E}"/>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11.9</c:v>
                </c:pt>
                <c:pt idx="1">
                  <c:v>15.72</c:v>
                </c:pt>
                <c:pt idx="2">
                  <c:v>19.399999999999999</c:v>
                </c:pt>
                <c:pt idx="3">
                  <c:v>22.63</c:v>
                </c:pt>
                <c:pt idx="4">
                  <c:v>26.29</c:v>
                </c:pt>
              </c:numCache>
            </c:numRef>
          </c:val>
          <c:extLst>
            <c:ext xmlns:c16="http://schemas.microsoft.com/office/drawing/2014/chart" uri="{C3380CC4-5D6E-409C-BE32-E72D297353CC}">
              <c16:uniqueId val="{00000000-7367-410E-BF72-A90F6623CC90}"/>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29.23</c:v>
                </c:pt>
                <c:pt idx="1">
                  <c:v>20.78</c:v>
                </c:pt>
                <c:pt idx="2">
                  <c:v>23.54</c:v>
                </c:pt>
                <c:pt idx="3">
                  <c:v>25.86</c:v>
                </c:pt>
                <c:pt idx="4">
                  <c:v>26.9</c:v>
                </c:pt>
              </c:numCache>
            </c:numRef>
          </c:val>
          <c:smooth val="0"/>
          <c:extLst>
            <c:ext xmlns:c16="http://schemas.microsoft.com/office/drawing/2014/chart" uri="{C3380CC4-5D6E-409C-BE32-E72D297353CC}">
              <c16:uniqueId val="{00000001-7367-410E-BF72-A90F6623CC90}"/>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0</c:v>
                </c:pt>
                <c:pt idx="1">
                  <c:v>0</c:v>
                </c:pt>
                <c:pt idx="2">
                  <c:v>0</c:v>
                </c:pt>
                <c:pt idx="3" formatCode="#,##0.00;&quot;△&quot;#,##0.00;&quot;-&quot;">
                  <c:v>0.34</c:v>
                </c:pt>
                <c:pt idx="4" formatCode="#,##0.00;&quot;△&quot;#,##0.00;&quot;-&quot;">
                  <c:v>0.34</c:v>
                </c:pt>
              </c:numCache>
            </c:numRef>
          </c:val>
          <c:extLst>
            <c:ext xmlns:c16="http://schemas.microsoft.com/office/drawing/2014/chart" uri="{C3380CC4-5D6E-409C-BE32-E72D297353CC}">
              <c16:uniqueId val="{00000000-3B07-4BAD-84E7-098E534E6678}"/>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1.37</c:v>
                </c:pt>
                <c:pt idx="1">
                  <c:v>1.34</c:v>
                </c:pt>
                <c:pt idx="2">
                  <c:v>1.5</c:v>
                </c:pt>
                <c:pt idx="3">
                  <c:v>1.4</c:v>
                </c:pt>
                <c:pt idx="4">
                  <c:v>2.08</c:v>
                </c:pt>
              </c:numCache>
            </c:numRef>
          </c:val>
          <c:smooth val="0"/>
          <c:extLst>
            <c:ext xmlns:c16="http://schemas.microsoft.com/office/drawing/2014/chart" uri="{C3380CC4-5D6E-409C-BE32-E72D297353CC}">
              <c16:uniqueId val="{00000001-3B07-4BAD-84E7-098E534E6678}"/>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D06-4DC4-A5BB-1E9F0F0B0227}"/>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34.4</c:v>
                </c:pt>
                <c:pt idx="1">
                  <c:v>18.36</c:v>
                </c:pt>
                <c:pt idx="2">
                  <c:v>18.010000000000002</c:v>
                </c:pt>
                <c:pt idx="3">
                  <c:v>23.86</c:v>
                </c:pt>
                <c:pt idx="4">
                  <c:v>18.41</c:v>
                </c:pt>
              </c:numCache>
            </c:numRef>
          </c:val>
          <c:smooth val="0"/>
          <c:extLst>
            <c:ext xmlns:c16="http://schemas.microsoft.com/office/drawing/2014/chart" uri="{C3380CC4-5D6E-409C-BE32-E72D297353CC}">
              <c16:uniqueId val="{00000001-AD06-4DC4-A5BB-1E9F0F0B0227}"/>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25.86</c:v>
                </c:pt>
                <c:pt idx="1">
                  <c:v>29.94</c:v>
                </c:pt>
                <c:pt idx="2">
                  <c:v>35.229999999999997</c:v>
                </c:pt>
                <c:pt idx="3">
                  <c:v>42.35</c:v>
                </c:pt>
                <c:pt idx="4">
                  <c:v>73.849999999999994</c:v>
                </c:pt>
              </c:numCache>
            </c:numRef>
          </c:val>
          <c:extLst>
            <c:ext xmlns:c16="http://schemas.microsoft.com/office/drawing/2014/chart" uri="{C3380CC4-5D6E-409C-BE32-E72D297353CC}">
              <c16:uniqueId val="{00000000-E594-4E54-A663-18954FB6F19A}"/>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68.17</c:v>
                </c:pt>
                <c:pt idx="1">
                  <c:v>55.6</c:v>
                </c:pt>
                <c:pt idx="2">
                  <c:v>59.4</c:v>
                </c:pt>
                <c:pt idx="3">
                  <c:v>68.27</c:v>
                </c:pt>
                <c:pt idx="4">
                  <c:v>74.790000000000006</c:v>
                </c:pt>
              </c:numCache>
            </c:numRef>
          </c:val>
          <c:smooth val="0"/>
          <c:extLst>
            <c:ext xmlns:c16="http://schemas.microsoft.com/office/drawing/2014/chart" uri="{C3380CC4-5D6E-409C-BE32-E72D297353CC}">
              <c16:uniqueId val="{00000001-E594-4E54-A663-18954FB6F19A}"/>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1757.85</c:v>
                </c:pt>
                <c:pt idx="1">
                  <c:v>733.94</c:v>
                </c:pt>
                <c:pt idx="2">
                  <c:v>671.43</c:v>
                </c:pt>
                <c:pt idx="3">
                  <c:v>551.79999999999995</c:v>
                </c:pt>
                <c:pt idx="4">
                  <c:v>455.39</c:v>
                </c:pt>
              </c:numCache>
            </c:numRef>
          </c:val>
          <c:extLst>
            <c:ext xmlns:c16="http://schemas.microsoft.com/office/drawing/2014/chart" uri="{C3380CC4-5D6E-409C-BE32-E72D297353CC}">
              <c16:uniqueId val="{00000000-CA84-4CA1-94CA-3469A0F778A2}"/>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789.44</c:v>
                </c:pt>
                <c:pt idx="1">
                  <c:v>789.08</c:v>
                </c:pt>
                <c:pt idx="2">
                  <c:v>747.84</c:v>
                </c:pt>
                <c:pt idx="3">
                  <c:v>804.98</c:v>
                </c:pt>
                <c:pt idx="4">
                  <c:v>767.56</c:v>
                </c:pt>
              </c:numCache>
            </c:numRef>
          </c:val>
          <c:smooth val="0"/>
          <c:extLst>
            <c:ext xmlns:c16="http://schemas.microsoft.com/office/drawing/2014/chart" uri="{C3380CC4-5D6E-409C-BE32-E72D297353CC}">
              <c16:uniqueId val="{00000001-CA84-4CA1-94CA-3469A0F778A2}"/>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126.82</c:v>
                </c:pt>
                <c:pt idx="1">
                  <c:v>133.12</c:v>
                </c:pt>
                <c:pt idx="2">
                  <c:v>126.15</c:v>
                </c:pt>
                <c:pt idx="3">
                  <c:v>129.72999999999999</c:v>
                </c:pt>
                <c:pt idx="4">
                  <c:v>143.97999999999999</c:v>
                </c:pt>
              </c:numCache>
            </c:numRef>
          </c:val>
          <c:extLst>
            <c:ext xmlns:c16="http://schemas.microsoft.com/office/drawing/2014/chart" uri="{C3380CC4-5D6E-409C-BE32-E72D297353CC}">
              <c16:uniqueId val="{00000000-410A-4C66-B065-350BA7195694}"/>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87.29</c:v>
                </c:pt>
                <c:pt idx="1">
                  <c:v>88.25</c:v>
                </c:pt>
                <c:pt idx="2">
                  <c:v>90.17</c:v>
                </c:pt>
                <c:pt idx="3">
                  <c:v>88.71</c:v>
                </c:pt>
                <c:pt idx="4">
                  <c:v>90.23</c:v>
                </c:pt>
              </c:numCache>
            </c:numRef>
          </c:val>
          <c:smooth val="0"/>
          <c:extLst>
            <c:ext xmlns:c16="http://schemas.microsoft.com/office/drawing/2014/chart" uri="{C3380CC4-5D6E-409C-BE32-E72D297353CC}">
              <c16:uniqueId val="{00000001-410A-4C66-B065-350BA7195694}"/>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137.96</c:v>
                </c:pt>
                <c:pt idx="1">
                  <c:v>130.38999999999999</c:v>
                </c:pt>
                <c:pt idx="2">
                  <c:v>137.37</c:v>
                </c:pt>
                <c:pt idx="3">
                  <c:v>134.07</c:v>
                </c:pt>
                <c:pt idx="4">
                  <c:v>120.85</c:v>
                </c:pt>
              </c:numCache>
            </c:numRef>
          </c:val>
          <c:extLst>
            <c:ext xmlns:c16="http://schemas.microsoft.com/office/drawing/2014/chart" uri="{C3380CC4-5D6E-409C-BE32-E72D297353CC}">
              <c16:uniqueId val="{00000000-DA26-409E-9E39-A53B49E6372B}"/>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176.67</c:v>
                </c:pt>
                <c:pt idx="1">
                  <c:v>176.37</c:v>
                </c:pt>
                <c:pt idx="2">
                  <c:v>173.17</c:v>
                </c:pt>
                <c:pt idx="3">
                  <c:v>174.8</c:v>
                </c:pt>
                <c:pt idx="4">
                  <c:v>170.2</c:v>
                </c:pt>
              </c:numCache>
            </c:numRef>
          </c:val>
          <c:smooth val="0"/>
          <c:extLst>
            <c:ext xmlns:c16="http://schemas.microsoft.com/office/drawing/2014/chart" uri="{C3380CC4-5D6E-409C-BE32-E72D297353CC}">
              <c16:uniqueId val="{00000001-DA26-409E-9E39-A53B49E6372B}"/>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【105.91】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【78.43】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【630.82】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【95.91】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【58.94】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【138.75】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【41.09】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L1" zoomScale="85" zoomScaleNormal="85" workbookViewId="0">
      <selection activeCell="BI11" sqref="BI11"/>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2">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2">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7" t="str">
        <f>データ!H6</f>
        <v>熊本県　長洲町</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3"/>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68" t="s">
        <v>9</v>
      </c>
      <c r="BM7" s="69"/>
      <c r="BN7" s="69"/>
      <c r="BO7" s="69"/>
      <c r="BP7" s="69"/>
      <c r="BQ7" s="69"/>
      <c r="BR7" s="69"/>
      <c r="BS7" s="69"/>
      <c r="BT7" s="69"/>
      <c r="BU7" s="69"/>
      <c r="BV7" s="69"/>
      <c r="BW7" s="69"/>
      <c r="BX7" s="69"/>
      <c r="BY7" s="70"/>
    </row>
    <row r="8" spans="1:78" ht="18.75" customHeight="1" x14ac:dyDescent="0.2">
      <c r="A8" s="2"/>
      <c r="B8" s="64" t="str">
        <f>データ!I6</f>
        <v>法適用</v>
      </c>
      <c r="C8" s="64"/>
      <c r="D8" s="64"/>
      <c r="E8" s="64"/>
      <c r="F8" s="64"/>
      <c r="G8" s="64"/>
      <c r="H8" s="64"/>
      <c r="I8" s="64" t="str">
        <f>データ!J6</f>
        <v>下水道事業</v>
      </c>
      <c r="J8" s="64"/>
      <c r="K8" s="64"/>
      <c r="L8" s="64"/>
      <c r="M8" s="64"/>
      <c r="N8" s="64"/>
      <c r="O8" s="64"/>
      <c r="P8" s="64" t="str">
        <f>データ!K6</f>
        <v>公共下水道</v>
      </c>
      <c r="Q8" s="64"/>
      <c r="R8" s="64"/>
      <c r="S8" s="64"/>
      <c r="T8" s="64"/>
      <c r="U8" s="64"/>
      <c r="V8" s="64"/>
      <c r="W8" s="64" t="str">
        <f>データ!L6</f>
        <v>Cc1</v>
      </c>
      <c r="X8" s="64"/>
      <c r="Y8" s="64"/>
      <c r="Z8" s="64"/>
      <c r="AA8" s="64"/>
      <c r="AB8" s="64"/>
      <c r="AC8" s="64"/>
      <c r="AD8" s="65" t="str">
        <f>データ!$M$6</f>
        <v>非設置</v>
      </c>
      <c r="AE8" s="65"/>
      <c r="AF8" s="65"/>
      <c r="AG8" s="65"/>
      <c r="AH8" s="65"/>
      <c r="AI8" s="65"/>
      <c r="AJ8" s="65"/>
      <c r="AK8" s="3"/>
      <c r="AL8" s="45">
        <f>データ!S6</f>
        <v>15456</v>
      </c>
      <c r="AM8" s="45"/>
      <c r="AN8" s="45"/>
      <c r="AO8" s="45"/>
      <c r="AP8" s="45"/>
      <c r="AQ8" s="45"/>
      <c r="AR8" s="45"/>
      <c r="AS8" s="45"/>
      <c r="AT8" s="44">
        <f>データ!T6</f>
        <v>19.440000000000001</v>
      </c>
      <c r="AU8" s="44"/>
      <c r="AV8" s="44"/>
      <c r="AW8" s="44"/>
      <c r="AX8" s="44"/>
      <c r="AY8" s="44"/>
      <c r="AZ8" s="44"/>
      <c r="BA8" s="44"/>
      <c r="BB8" s="44">
        <f>データ!U6</f>
        <v>795.06</v>
      </c>
      <c r="BC8" s="44"/>
      <c r="BD8" s="44"/>
      <c r="BE8" s="44"/>
      <c r="BF8" s="44"/>
      <c r="BG8" s="44"/>
      <c r="BH8" s="44"/>
      <c r="BI8" s="44"/>
      <c r="BJ8" s="3"/>
      <c r="BK8" s="3"/>
      <c r="BL8" s="60" t="s">
        <v>10</v>
      </c>
      <c r="BM8" s="61"/>
      <c r="BN8" s="62" t="s">
        <v>11</v>
      </c>
      <c r="BO8" s="62"/>
      <c r="BP8" s="62"/>
      <c r="BQ8" s="62"/>
      <c r="BR8" s="62"/>
      <c r="BS8" s="62"/>
      <c r="BT8" s="62"/>
      <c r="BU8" s="62"/>
      <c r="BV8" s="62"/>
      <c r="BW8" s="62"/>
      <c r="BX8" s="62"/>
      <c r="BY8" s="63"/>
    </row>
    <row r="9" spans="1:78" ht="18.75" customHeight="1" x14ac:dyDescent="0.2">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46" t="s">
        <v>16</v>
      </c>
      <c r="AE9" s="46"/>
      <c r="AF9" s="46"/>
      <c r="AG9" s="46"/>
      <c r="AH9" s="46"/>
      <c r="AI9" s="46"/>
      <c r="AJ9" s="46"/>
      <c r="AK9" s="3"/>
      <c r="AL9" s="46" t="s">
        <v>17</v>
      </c>
      <c r="AM9" s="46"/>
      <c r="AN9" s="46"/>
      <c r="AO9" s="46"/>
      <c r="AP9" s="46"/>
      <c r="AQ9" s="46"/>
      <c r="AR9" s="46"/>
      <c r="AS9" s="46"/>
      <c r="AT9" s="46" t="s">
        <v>18</v>
      </c>
      <c r="AU9" s="46"/>
      <c r="AV9" s="46"/>
      <c r="AW9" s="46"/>
      <c r="AX9" s="46"/>
      <c r="AY9" s="46"/>
      <c r="AZ9" s="46"/>
      <c r="BA9" s="46"/>
      <c r="BB9" s="46" t="s">
        <v>19</v>
      </c>
      <c r="BC9" s="46"/>
      <c r="BD9" s="46"/>
      <c r="BE9" s="46"/>
      <c r="BF9" s="46"/>
      <c r="BG9" s="46"/>
      <c r="BH9" s="46"/>
      <c r="BI9" s="46"/>
      <c r="BJ9" s="3"/>
      <c r="BK9" s="3"/>
      <c r="BL9" s="47" t="s">
        <v>20</v>
      </c>
      <c r="BM9" s="48"/>
      <c r="BN9" s="49" t="s">
        <v>21</v>
      </c>
      <c r="BO9" s="49"/>
      <c r="BP9" s="49"/>
      <c r="BQ9" s="49"/>
      <c r="BR9" s="49"/>
      <c r="BS9" s="49"/>
      <c r="BT9" s="49"/>
      <c r="BU9" s="49"/>
      <c r="BV9" s="49"/>
      <c r="BW9" s="49"/>
      <c r="BX9" s="49"/>
      <c r="BY9" s="50"/>
    </row>
    <row r="10" spans="1:78" ht="18.75" customHeight="1" x14ac:dyDescent="0.2">
      <c r="A10" s="2"/>
      <c r="B10" s="44" t="str">
        <f>データ!N6</f>
        <v>-</v>
      </c>
      <c r="C10" s="44"/>
      <c r="D10" s="44"/>
      <c r="E10" s="44"/>
      <c r="F10" s="44"/>
      <c r="G10" s="44"/>
      <c r="H10" s="44"/>
      <c r="I10" s="44">
        <f>データ!O6</f>
        <v>65.52</v>
      </c>
      <c r="J10" s="44"/>
      <c r="K10" s="44"/>
      <c r="L10" s="44"/>
      <c r="M10" s="44"/>
      <c r="N10" s="44"/>
      <c r="O10" s="44"/>
      <c r="P10" s="44">
        <f>データ!P6</f>
        <v>96.32</v>
      </c>
      <c r="Q10" s="44"/>
      <c r="R10" s="44"/>
      <c r="S10" s="44"/>
      <c r="T10" s="44"/>
      <c r="U10" s="44"/>
      <c r="V10" s="44"/>
      <c r="W10" s="44">
        <f>データ!Q6</f>
        <v>96.05</v>
      </c>
      <c r="X10" s="44"/>
      <c r="Y10" s="44"/>
      <c r="Z10" s="44"/>
      <c r="AA10" s="44"/>
      <c r="AB10" s="44"/>
      <c r="AC10" s="44"/>
      <c r="AD10" s="45">
        <f>データ!R6</f>
        <v>3517</v>
      </c>
      <c r="AE10" s="45"/>
      <c r="AF10" s="45"/>
      <c r="AG10" s="45"/>
      <c r="AH10" s="45"/>
      <c r="AI10" s="45"/>
      <c r="AJ10" s="45"/>
      <c r="AK10" s="2"/>
      <c r="AL10" s="45">
        <f>データ!V6</f>
        <v>14791</v>
      </c>
      <c r="AM10" s="45"/>
      <c r="AN10" s="45"/>
      <c r="AO10" s="45"/>
      <c r="AP10" s="45"/>
      <c r="AQ10" s="45"/>
      <c r="AR10" s="45"/>
      <c r="AS10" s="45"/>
      <c r="AT10" s="44">
        <f>データ!W6</f>
        <v>5.22</v>
      </c>
      <c r="AU10" s="44"/>
      <c r="AV10" s="44"/>
      <c r="AW10" s="44"/>
      <c r="AX10" s="44"/>
      <c r="AY10" s="44"/>
      <c r="AZ10" s="44"/>
      <c r="BA10" s="44"/>
      <c r="BB10" s="44">
        <f>データ!X6</f>
        <v>2833.52</v>
      </c>
      <c r="BC10" s="44"/>
      <c r="BD10" s="44"/>
      <c r="BE10" s="44"/>
      <c r="BF10" s="44"/>
      <c r="BG10" s="44"/>
      <c r="BH10" s="44"/>
      <c r="BI10" s="44"/>
      <c r="BJ10" s="2"/>
      <c r="BK10" s="2"/>
      <c r="BL10" s="51" t="s">
        <v>22</v>
      </c>
      <c r="BM10" s="52"/>
      <c r="BN10" s="53" t="s">
        <v>23</v>
      </c>
      <c r="BO10" s="53"/>
      <c r="BP10" s="53"/>
      <c r="BQ10" s="53"/>
      <c r="BR10" s="53"/>
      <c r="BS10" s="53"/>
      <c r="BT10" s="53"/>
      <c r="BU10" s="53"/>
      <c r="BV10" s="53"/>
      <c r="BW10" s="53"/>
      <c r="BX10" s="53"/>
      <c r="BY10" s="54"/>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2">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114</v>
      </c>
      <c r="BM16" s="29"/>
      <c r="BN16" s="29"/>
      <c r="BO16" s="29"/>
      <c r="BP16" s="29"/>
      <c r="BQ16" s="29"/>
      <c r="BR16" s="29"/>
      <c r="BS16" s="29"/>
      <c r="BT16" s="29"/>
      <c r="BU16" s="29"/>
      <c r="BV16" s="29"/>
      <c r="BW16" s="29"/>
      <c r="BX16" s="29"/>
      <c r="BY16" s="29"/>
      <c r="BZ16" s="3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112</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113</v>
      </c>
      <c r="BM66" s="29"/>
      <c r="BN66" s="29"/>
      <c r="BO66" s="29"/>
      <c r="BP66" s="29"/>
      <c r="BQ66" s="29"/>
      <c r="BR66" s="29"/>
      <c r="BS66" s="29"/>
      <c r="BT66" s="29"/>
      <c r="BU66" s="29"/>
      <c r="BV66" s="29"/>
      <c r="BW66" s="29"/>
      <c r="BX66" s="29"/>
      <c r="BY66" s="29"/>
      <c r="BZ66" s="3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2">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【105.91】</v>
      </c>
      <c r="F85" s="12" t="str">
        <f>データ!AT6</f>
        <v>【3.03】</v>
      </c>
      <c r="G85" s="12" t="str">
        <f>データ!BE6</f>
        <v>【78.43】</v>
      </c>
      <c r="H85" s="12" t="str">
        <f>データ!BP6</f>
        <v>【630.82】</v>
      </c>
      <c r="I85" s="12" t="str">
        <f>データ!CA6</f>
        <v>【97.81】</v>
      </c>
      <c r="J85" s="12" t="str">
        <f>データ!CL6</f>
        <v>【138.75】</v>
      </c>
      <c r="K85" s="12" t="str">
        <f>データ!CW6</f>
        <v>【58.94】</v>
      </c>
      <c r="L85" s="12" t="str">
        <f>データ!DH6</f>
        <v>【95.91】</v>
      </c>
      <c r="M85" s="12" t="str">
        <f>データ!DS6</f>
        <v>【41.09】</v>
      </c>
      <c r="N85" s="12" t="str">
        <f>データ!ED6</f>
        <v>【8.68】</v>
      </c>
      <c r="O85" s="12" t="str">
        <f>データ!EO6</f>
        <v>【0.22】</v>
      </c>
    </row>
  </sheetData>
  <sheetProtection algorithmName="SHA-512" hashValue="Oc3UaUGb3w7s3ptzR++6XUTPiBDs4Da4fJ91LCzQn2XAtgEbVFtkARHsnW5CXprCipV+KXFgJSaI3Ct1uRC+ug==" saltValue="aV0NvGH5X+aH853q9Aih/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2023</v>
      </c>
      <c r="C6" s="19">
        <f t="shared" ref="C6:X6" si="3">C7</f>
        <v>433683</v>
      </c>
      <c r="D6" s="19">
        <f t="shared" si="3"/>
        <v>46</v>
      </c>
      <c r="E6" s="19">
        <f t="shared" si="3"/>
        <v>17</v>
      </c>
      <c r="F6" s="19">
        <f t="shared" si="3"/>
        <v>1</v>
      </c>
      <c r="G6" s="19">
        <f t="shared" si="3"/>
        <v>0</v>
      </c>
      <c r="H6" s="19" t="str">
        <f t="shared" si="3"/>
        <v>熊本県　長洲町</v>
      </c>
      <c r="I6" s="19" t="str">
        <f t="shared" si="3"/>
        <v>法適用</v>
      </c>
      <c r="J6" s="19" t="str">
        <f t="shared" si="3"/>
        <v>下水道事業</v>
      </c>
      <c r="K6" s="19" t="str">
        <f t="shared" si="3"/>
        <v>公共下水道</v>
      </c>
      <c r="L6" s="19" t="str">
        <f t="shared" si="3"/>
        <v>Cc1</v>
      </c>
      <c r="M6" s="19" t="str">
        <f t="shared" si="3"/>
        <v>非設置</v>
      </c>
      <c r="N6" s="20" t="str">
        <f t="shared" si="3"/>
        <v>-</v>
      </c>
      <c r="O6" s="20">
        <f t="shared" si="3"/>
        <v>65.52</v>
      </c>
      <c r="P6" s="20">
        <f t="shared" si="3"/>
        <v>96.32</v>
      </c>
      <c r="Q6" s="20">
        <f t="shared" si="3"/>
        <v>96.05</v>
      </c>
      <c r="R6" s="20">
        <f t="shared" si="3"/>
        <v>3517</v>
      </c>
      <c r="S6" s="20">
        <f t="shared" si="3"/>
        <v>15456</v>
      </c>
      <c r="T6" s="20">
        <f t="shared" si="3"/>
        <v>19.440000000000001</v>
      </c>
      <c r="U6" s="20">
        <f t="shared" si="3"/>
        <v>795.06</v>
      </c>
      <c r="V6" s="20">
        <f t="shared" si="3"/>
        <v>14791</v>
      </c>
      <c r="W6" s="20">
        <f t="shared" si="3"/>
        <v>5.22</v>
      </c>
      <c r="X6" s="20">
        <f t="shared" si="3"/>
        <v>2833.52</v>
      </c>
      <c r="Y6" s="21">
        <f>IF(Y7="",NA(),Y7)</f>
        <v>106.06</v>
      </c>
      <c r="Z6" s="21">
        <f t="shared" ref="Z6:AH6" si="4">IF(Z7="",NA(),Z7)</f>
        <v>107.19</v>
      </c>
      <c r="AA6" s="21">
        <f t="shared" si="4"/>
        <v>106.08</v>
      </c>
      <c r="AB6" s="21">
        <f t="shared" si="4"/>
        <v>106.53</v>
      </c>
      <c r="AC6" s="21">
        <f t="shared" si="4"/>
        <v>108.68</v>
      </c>
      <c r="AD6" s="21">
        <f t="shared" si="4"/>
        <v>106.81</v>
      </c>
      <c r="AE6" s="21">
        <f t="shared" si="4"/>
        <v>106.5</v>
      </c>
      <c r="AF6" s="21">
        <f t="shared" si="4"/>
        <v>106.22</v>
      </c>
      <c r="AG6" s="21">
        <f t="shared" si="4"/>
        <v>107.01</v>
      </c>
      <c r="AH6" s="21">
        <f t="shared" si="4"/>
        <v>106.53</v>
      </c>
      <c r="AI6" s="20" t="str">
        <f>IF(AI7="","",IF(AI7="-","【-】","【"&amp;SUBSTITUTE(TEXT(AI7,"#,##0.00"),"-","△")&amp;"】"))</f>
        <v>【105.91】</v>
      </c>
      <c r="AJ6" s="20">
        <f>IF(AJ7="",NA(),AJ7)</f>
        <v>0</v>
      </c>
      <c r="AK6" s="20">
        <f t="shared" ref="AK6:AS6" si="5">IF(AK7="",NA(),AK7)</f>
        <v>0</v>
      </c>
      <c r="AL6" s="20">
        <f t="shared" si="5"/>
        <v>0</v>
      </c>
      <c r="AM6" s="20">
        <f t="shared" si="5"/>
        <v>0</v>
      </c>
      <c r="AN6" s="20">
        <f t="shared" si="5"/>
        <v>0</v>
      </c>
      <c r="AO6" s="21">
        <f t="shared" si="5"/>
        <v>34.4</v>
      </c>
      <c r="AP6" s="21">
        <f t="shared" si="5"/>
        <v>18.36</v>
      </c>
      <c r="AQ6" s="21">
        <f t="shared" si="5"/>
        <v>18.010000000000002</v>
      </c>
      <c r="AR6" s="21">
        <f t="shared" si="5"/>
        <v>23.86</v>
      </c>
      <c r="AS6" s="21">
        <f t="shared" si="5"/>
        <v>18.41</v>
      </c>
      <c r="AT6" s="20" t="str">
        <f>IF(AT7="","",IF(AT7="-","【-】","【"&amp;SUBSTITUTE(TEXT(AT7,"#,##0.00"),"-","△")&amp;"】"))</f>
        <v>【3.03】</v>
      </c>
      <c r="AU6" s="21">
        <f>IF(AU7="",NA(),AU7)</f>
        <v>25.86</v>
      </c>
      <c r="AV6" s="21">
        <f t="shared" ref="AV6:BD6" si="6">IF(AV7="",NA(),AV7)</f>
        <v>29.94</v>
      </c>
      <c r="AW6" s="21">
        <f t="shared" si="6"/>
        <v>35.229999999999997</v>
      </c>
      <c r="AX6" s="21">
        <f t="shared" si="6"/>
        <v>42.35</v>
      </c>
      <c r="AY6" s="21">
        <f t="shared" si="6"/>
        <v>73.849999999999994</v>
      </c>
      <c r="AZ6" s="21">
        <f t="shared" si="6"/>
        <v>68.17</v>
      </c>
      <c r="BA6" s="21">
        <f t="shared" si="6"/>
        <v>55.6</v>
      </c>
      <c r="BB6" s="21">
        <f t="shared" si="6"/>
        <v>59.4</v>
      </c>
      <c r="BC6" s="21">
        <f t="shared" si="6"/>
        <v>68.27</v>
      </c>
      <c r="BD6" s="21">
        <f t="shared" si="6"/>
        <v>74.790000000000006</v>
      </c>
      <c r="BE6" s="20" t="str">
        <f>IF(BE7="","",IF(BE7="-","【-】","【"&amp;SUBSTITUTE(TEXT(BE7,"#,##0.00"),"-","△")&amp;"】"))</f>
        <v>【78.43】</v>
      </c>
      <c r="BF6" s="21">
        <f>IF(BF7="",NA(),BF7)</f>
        <v>1757.85</v>
      </c>
      <c r="BG6" s="21">
        <f t="shared" ref="BG6:BO6" si="7">IF(BG7="",NA(),BG7)</f>
        <v>733.94</v>
      </c>
      <c r="BH6" s="21">
        <f t="shared" si="7"/>
        <v>671.43</v>
      </c>
      <c r="BI6" s="21">
        <f t="shared" si="7"/>
        <v>551.79999999999995</v>
      </c>
      <c r="BJ6" s="21">
        <f t="shared" si="7"/>
        <v>455.39</v>
      </c>
      <c r="BK6" s="21">
        <f t="shared" si="7"/>
        <v>789.44</v>
      </c>
      <c r="BL6" s="21">
        <f t="shared" si="7"/>
        <v>789.08</v>
      </c>
      <c r="BM6" s="21">
        <f t="shared" si="7"/>
        <v>747.84</v>
      </c>
      <c r="BN6" s="21">
        <f t="shared" si="7"/>
        <v>804.98</v>
      </c>
      <c r="BO6" s="21">
        <f t="shared" si="7"/>
        <v>767.56</v>
      </c>
      <c r="BP6" s="20" t="str">
        <f>IF(BP7="","",IF(BP7="-","【-】","【"&amp;SUBSTITUTE(TEXT(BP7,"#,##0.00"),"-","△")&amp;"】"))</f>
        <v>【630.82】</v>
      </c>
      <c r="BQ6" s="21">
        <f>IF(BQ7="",NA(),BQ7)</f>
        <v>126.82</v>
      </c>
      <c r="BR6" s="21">
        <f t="shared" ref="BR6:BZ6" si="8">IF(BR7="",NA(),BR7)</f>
        <v>133.12</v>
      </c>
      <c r="BS6" s="21">
        <f t="shared" si="8"/>
        <v>126.15</v>
      </c>
      <c r="BT6" s="21">
        <f t="shared" si="8"/>
        <v>129.72999999999999</v>
      </c>
      <c r="BU6" s="21">
        <f t="shared" si="8"/>
        <v>143.97999999999999</v>
      </c>
      <c r="BV6" s="21">
        <f t="shared" si="8"/>
        <v>87.29</v>
      </c>
      <c r="BW6" s="21">
        <f t="shared" si="8"/>
        <v>88.25</v>
      </c>
      <c r="BX6" s="21">
        <f t="shared" si="8"/>
        <v>90.17</v>
      </c>
      <c r="BY6" s="21">
        <f t="shared" si="8"/>
        <v>88.71</v>
      </c>
      <c r="BZ6" s="21">
        <f t="shared" si="8"/>
        <v>90.23</v>
      </c>
      <c r="CA6" s="20" t="str">
        <f>IF(CA7="","",IF(CA7="-","【-】","【"&amp;SUBSTITUTE(TEXT(CA7,"#,##0.00"),"-","△")&amp;"】"))</f>
        <v>【97.81】</v>
      </c>
      <c r="CB6" s="21">
        <f>IF(CB7="",NA(),CB7)</f>
        <v>137.96</v>
      </c>
      <c r="CC6" s="21">
        <f t="shared" ref="CC6:CK6" si="9">IF(CC7="",NA(),CC7)</f>
        <v>130.38999999999999</v>
      </c>
      <c r="CD6" s="21">
        <f t="shared" si="9"/>
        <v>137.37</v>
      </c>
      <c r="CE6" s="21">
        <f t="shared" si="9"/>
        <v>134.07</v>
      </c>
      <c r="CF6" s="21">
        <f t="shared" si="9"/>
        <v>120.85</v>
      </c>
      <c r="CG6" s="21">
        <f t="shared" si="9"/>
        <v>176.67</v>
      </c>
      <c r="CH6" s="21">
        <f t="shared" si="9"/>
        <v>176.37</v>
      </c>
      <c r="CI6" s="21">
        <f t="shared" si="9"/>
        <v>173.17</v>
      </c>
      <c r="CJ6" s="21">
        <f t="shared" si="9"/>
        <v>174.8</v>
      </c>
      <c r="CK6" s="21">
        <f t="shared" si="9"/>
        <v>170.2</v>
      </c>
      <c r="CL6" s="20" t="str">
        <f>IF(CL7="","",IF(CL7="-","【-】","【"&amp;SUBSTITUTE(TEXT(CL7,"#,##0.00"),"-","△")&amp;"】"))</f>
        <v>【138.75】</v>
      </c>
      <c r="CM6" s="21">
        <f>IF(CM7="",NA(),CM7)</f>
        <v>24.62</v>
      </c>
      <c r="CN6" s="21">
        <f t="shared" ref="CN6:CV6" si="10">IF(CN7="",NA(),CN7)</f>
        <v>49.22</v>
      </c>
      <c r="CO6" s="21">
        <f t="shared" si="10"/>
        <v>47.73</v>
      </c>
      <c r="CP6" s="21">
        <f t="shared" si="10"/>
        <v>46.84</v>
      </c>
      <c r="CQ6" s="21">
        <f t="shared" si="10"/>
        <v>47.87</v>
      </c>
      <c r="CR6" s="21">
        <f t="shared" si="10"/>
        <v>57.42</v>
      </c>
      <c r="CS6" s="21">
        <f t="shared" si="10"/>
        <v>56.72</v>
      </c>
      <c r="CT6" s="21">
        <f t="shared" si="10"/>
        <v>56.43</v>
      </c>
      <c r="CU6" s="21">
        <f t="shared" si="10"/>
        <v>55.82</v>
      </c>
      <c r="CV6" s="21">
        <f t="shared" si="10"/>
        <v>56.51</v>
      </c>
      <c r="CW6" s="20" t="str">
        <f>IF(CW7="","",IF(CW7="-","【-】","【"&amp;SUBSTITUTE(TEXT(CW7,"#,##0.00"),"-","△")&amp;"】"))</f>
        <v>【58.94】</v>
      </c>
      <c r="CX6" s="21">
        <f>IF(CX7="",NA(),CX7)</f>
        <v>91.58</v>
      </c>
      <c r="CY6" s="21">
        <f t="shared" ref="CY6:DG6" si="11">IF(CY7="",NA(),CY7)</f>
        <v>92.07</v>
      </c>
      <c r="CZ6" s="21">
        <f t="shared" si="11"/>
        <v>92.23</v>
      </c>
      <c r="DA6" s="21">
        <f t="shared" si="11"/>
        <v>92.7</v>
      </c>
      <c r="DB6" s="21">
        <f t="shared" si="11"/>
        <v>93.15</v>
      </c>
      <c r="DC6" s="21">
        <f t="shared" si="11"/>
        <v>90.42</v>
      </c>
      <c r="DD6" s="21">
        <f t="shared" si="11"/>
        <v>90.72</v>
      </c>
      <c r="DE6" s="21">
        <f t="shared" si="11"/>
        <v>91.07</v>
      </c>
      <c r="DF6" s="21">
        <f t="shared" si="11"/>
        <v>90.67</v>
      </c>
      <c r="DG6" s="21">
        <f t="shared" si="11"/>
        <v>90.62</v>
      </c>
      <c r="DH6" s="20" t="str">
        <f>IF(DH7="","",IF(DH7="-","【-】","【"&amp;SUBSTITUTE(TEXT(DH7,"#,##0.00"),"-","△")&amp;"】"))</f>
        <v>【95.91】</v>
      </c>
      <c r="DI6" s="21">
        <f>IF(DI7="",NA(),DI7)</f>
        <v>11.9</v>
      </c>
      <c r="DJ6" s="21">
        <f t="shared" ref="DJ6:DR6" si="12">IF(DJ7="",NA(),DJ7)</f>
        <v>15.72</v>
      </c>
      <c r="DK6" s="21">
        <f t="shared" si="12"/>
        <v>19.399999999999999</v>
      </c>
      <c r="DL6" s="21">
        <f t="shared" si="12"/>
        <v>22.63</v>
      </c>
      <c r="DM6" s="21">
        <f t="shared" si="12"/>
        <v>26.29</v>
      </c>
      <c r="DN6" s="21">
        <f t="shared" si="12"/>
        <v>29.23</v>
      </c>
      <c r="DO6" s="21">
        <f t="shared" si="12"/>
        <v>20.78</v>
      </c>
      <c r="DP6" s="21">
        <f t="shared" si="12"/>
        <v>23.54</v>
      </c>
      <c r="DQ6" s="21">
        <f t="shared" si="12"/>
        <v>25.86</v>
      </c>
      <c r="DR6" s="21">
        <f t="shared" si="12"/>
        <v>26.9</v>
      </c>
      <c r="DS6" s="20" t="str">
        <f>IF(DS7="","",IF(DS7="-","【-】","【"&amp;SUBSTITUTE(TEXT(DS7,"#,##0.00"),"-","△")&amp;"】"))</f>
        <v>【41.09】</v>
      </c>
      <c r="DT6" s="20">
        <f>IF(DT7="",NA(),DT7)</f>
        <v>0</v>
      </c>
      <c r="DU6" s="20">
        <f t="shared" ref="DU6:EC6" si="13">IF(DU7="",NA(),DU7)</f>
        <v>0</v>
      </c>
      <c r="DV6" s="20">
        <f t="shared" si="13"/>
        <v>0</v>
      </c>
      <c r="DW6" s="21">
        <f t="shared" si="13"/>
        <v>0.34</v>
      </c>
      <c r="DX6" s="21">
        <f t="shared" si="13"/>
        <v>0.34</v>
      </c>
      <c r="DY6" s="21">
        <f t="shared" si="13"/>
        <v>1.37</v>
      </c>
      <c r="DZ6" s="21">
        <f t="shared" si="13"/>
        <v>1.34</v>
      </c>
      <c r="EA6" s="21">
        <f t="shared" si="13"/>
        <v>1.5</v>
      </c>
      <c r="EB6" s="21">
        <f t="shared" si="13"/>
        <v>1.4</v>
      </c>
      <c r="EC6" s="21">
        <f t="shared" si="13"/>
        <v>2.08</v>
      </c>
      <c r="ED6" s="20" t="str">
        <f>IF(ED7="","",IF(ED7="-","【-】","【"&amp;SUBSTITUTE(TEXT(ED7,"#,##0.00"),"-","△")&amp;"】"))</f>
        <v>【8.68】</v>
      </c>
      <c r="EE6" s="21">
        <f>IF(EE7="",NA(),EE7)</f>
        <v>0.51</v>
      </c>
      <c r="EF6" s="21">
        <f t="shared" ref="EF6:EN6" si="14">IF(EF7="",NA(),EF7)</f>
        <v>0.08</v>
      </c>
      <c r="EG6" s="21">
        <f t="shared" si="14"/>
        <v>0.15</v>
      </c>
      <c r="EH6" s="21">
        <f t="shared" si="14"/>
        <v>0.11</v>
      </c>
      <c r="EI6" s="21">
        <f t="shared" si="14"/>
        <v>0.06</v>
      </c>
      <c r="EJ6" s="21">
        <f t="shared" si="14"/>
        <v>0.17</v>
      </c>
      <c r="EK6" s="21">
        <f t="shared" si="14"/>
        <v>0.15</v>
      </c>
      <c r="EL6" s="21">
        <f t="shared" si="14"/>
        <v>0.15</v>
      </c>
      <c r="EM6" s="21">
        <f t="shared" si="14"/>
        <v>0.12</v>
      </c>
      <c r="EN6" s="21">
        <f t="shared" si="14"/>
        <v>0.09</v>
      </c>
      <c r="EO6" s="20" t="str">
        <f>IF(EO7="","",IF(EO7="-","【-】","【"&amp;SUBSTITUTE(TEXT(EO7,"#,##0.00"),"-","△")&amp;"】"))</f>
        <v>【0.22】</v>
      </c>
    </row>
    <row r="7" spans="1:148" s="22" customFormat="1" x14ac:dyDescent="0.2">
      <c r="A7" s="14"/>
      <c r="B7" s="23">
        <v>2023</v>
      </c>
      <c r="C7" s="23">
        <v>433683</v>
      </c>
      <c r="D7" s="23">
        <v>46</v>
      </c>
      <c r="E7" s="23">
        <v>17</v>
      </c>
      <c r="F7" s="23">
        <v>1</v>
      </c>
      <c r="G7" s="23">
        <v>0</v>
      </c>
      <c r="H7" s="23" t="s">
        <v>96</v>
      </c>
      <c r="I7" s="23" t="s">
        <v>97</v>
      </c>
      <c r="J7" s="23" t="s">
        <v>98</v>
      </c>
      <c r="K7" s="23" t="s">
        <v>99</v>
      </c>
      <c r="L7" s="23" t="s">
        <v>100</v>
      </c>
      <c r="M7" s="23" t="s">
        <v>101</v>
      </c>
      <c r="N7" s="24" t="s">
        <v>102</v>
      </c>
      <c r="O7" s="24">
        <v>65.52</v>
      </c>
      <c r="P7" s="24">
        <v>96.32</v>
      </c>
      <c r="Q7" s="24">
        <v>96.05</v>
      </c>
      <c r="R7" s="24">
        <v>3517</v>
      </c>
      <c r="S7" s="24">
        <v>15456</v>
      </c>
      <c r="T7" s="24">
        <v>19.440000000000001</v>
      </c>
      <c r="U7" s="24">
        <v>795.06</v>
      </c>
      <c r="V7" s="24">
        <v>14791</v>
      </c>
      <c r="W7" s="24">
        <v>5.22</v>
      </c>
      <c r="X7" s="24">
        <v>2833.52</v>
      </c>
      <c r="Y7" s="24">
        <v>106.06</v>
      </c>
      <c r="Z7" s="24">
        <v>107.19</v>
      </c>
      <c r="AA7" s="24">
        <v>106.08</v>
      </c>
      <c r="AB7" s="24">
        <v>106.53</v>
      </c>
      <c r="AC7" s="24">
        <v>108.68</v>
      </c>
      <c r="AD7" s="24">
        <v>106.81</v>
      </c>
      <c r="AE7" s="24">
        <v>106.5</v>
      </c>
      <c r="AF7" s="24">
        <v>106.22</v>
      </c>
      <c r="AG7" s="24">
        <v>107.01</v>
      </c>
      <c r="AH7" s="24">
        <v>106.53</v>
      </c>
      <c r="AI7" s="24">
        <v>105.91</v>
      </c>
      <c r="AJ7" s="24">
        <v>0</v>
      </c>
      <c r="AK7" s="24">
        <v>0</v>
      </c>
      <c r="AL7" s="24">
        <v>0</v>
      </c>
      <c r="AM7" s="24">
        <v>0</v>
      </c>
      <c r="AN7" s="24">
        <v>0</v>
      </c>
      <c r="AO7" s="24">
        <v>34.4</v>
      </c>
      <c r="AP7" s="24">
        <v>18.36</v>
      </c>
      <c r="AQ7" s="24">
        <v>18.010000000000002</v>
      </c>
      <c r="AR7" s="24">
        <v>23.86</v>
      </c>
      <c r="AS7" s="24">
        <v>18.41</v>
      </c>
      <c r="AT7" s="24">
        <v>3.03</v>
      </c>
      <c r="AU7" s="24">
        <v>25.86</v>
      </c>
      <c r="AV7" s="24">
        <v>29.94</v>
      </c>
      <c r="AW7" s="24">
        <v>35.229999999999997</v>
      </c>
      <c r="AX7" s="24">
        <v>42.35</v>
      </c>
      <c r="AY7" s="24">
        <v>73.849999999999994</v>
      </c>
      <c r="AZ7" s="24">
        <v>68.17</v>
      </c>
      <c r="BA7" s="24">
        <v>55.6</v>
      </c>
      <c r="BB7" s="24">
        <v>59.4</v>
      </c>
      <c r="BC7" s="24">
        <v>68.27</v>
      </c>
      <c r="BD7" s="24">
        <v>74.790000000000006</v>
      </c>
      <c r="BE7" s="24">
        <v>78.430000000000007</v>
      </c>
      <c r="BF7" s="24">
        <v>1757.85</v>
      </c>
      <c r="BG7" s="24">
        <v>733.94</v>
      </c>
      <c r="BH7" s="24">
        <v>671.43</v>
      </c>
      <c r="BI7" s="24">
        <v>551.79999999999995</v>
      </c>
      <c r="BJ7" s="24">
        <v>455.39</v>
      </c>
      <c r="BK7" s="24">
        <v>789.44</v>
      </c>
      <c r="BL7" s="24">
        <v>789.08</v>
      </c>
      <c r="BM7" s="24">
        <v>747.84</v>
      </c>
      <c r="BN7" s="24">
        <v>804.98</v>
      </c>
      <c r="BO7" s="24">
        <v>767.56</v>
      </c>
      <c r="BP7" s="24">
        <v>630.82000000000005</v>
      </c>
      <c r="BQ7" s="24">
        <v>126.82</v>
      </c>
      <c r="BR7" s="24">
        <v>133.12</v>
      </c>
      <c r="BS7" s="24">
        <v>126.15</v>
      </c>
      <c r="BT7" s="24">
        <v>129.72999999999999</v>
      </c>
      <c r="BU7" s="24">
        <v>143.97999999999999</v>
      </c>
      <c r="BV7" s="24">
        <v>87.29</v>
      </c>
      <c r="BW7" s="24">
        <v>88.25</v>
      </c>
      <c r="BX7" s="24">
        <v>90.17</v>
      </c>
      <c r="BY7" s="24">
        <v>88.71</v>
      </c>
      <c r="BZ7" s="24">
        <v>90.23</v>
      </c>
      <c r="CA7" s="24">
        <v>97.81</v>
      </c>
      <c r="CB7" s="24">
        <v>137.96</v>
      </c>
      <c r="CC7" s="24">
        <v>130.38999999999999</v>
      </c>
      <c r="CD7" s="24">
        <v>137.37</v>
      </c>
      <c r="CE7" s="24">
        <v>134.07</v>
      </c>
      <c r="CF7" s="24">
        <v>120.85</v>
      </c>
      <c r="CG7" s="24">
        <v>176.67</v>
      </c>
      <c r="CH7" s="24">
        <v>176.37</v>
      </c>
      <c r="CI7" s="24">
        <v>173.17</v>
      </c>
      <c r="CJ7" s="24">
        <v>174.8</v>
      </c>
      <c r="CK7" s="24">
        <v>170.2</v>
      </c>
      <c r="CL7" s="24">
        <v>138.75</v>
      </c>
      <c r="CM7" s="24">
        <v>24.62</v>
      </c>
      <c r="CN7" s="24">
        <v>49.22</v>
      </c>
      <c r="CO7" s="24">
        <v>47.73</v>
      </c>
      <c r="CP7" s="24">
        <v>46.84</v>
      </c>
      <c r="CQ7" s="24">
        <v>47.87</v>
      </c>
      <c r="CR7" s="24">
        <v>57.42</v>
      </c>
      <c r="CS7" s="24">
        <v>56.72</v>
      </c>
      <c r="CT7" s="24">
        <v>56.43</v>
      </c>
      <c r="CU7" s="24">
        <v>55.82</v>
      </c>
      <c r="CV7" s="24">
        <v>56.51</v>
      </c>
      <c r="CW7" s="24">
        <v>58.94</v>
      </c>
      <c r="CX7" s="24">
        <v>91.58</v>
      </c>
      <c r="CY7" s="24">
        <v>92.07</v>
      </c>
      <c r="CZ7" s="24">
        <v>92.23</v>
      </c>
      <c r="DA7" s="24">
        <v>92.7</v>
      </c>
      <c r="DB7" s="24">
        <v>93.15</v>
      </c>
      <c r="DC7" s="24">
        <v>90.42</v>
      </c>
      <c r="DD7" s="24">
        <v>90.72</v>
      </c>
      <c r="DE7" s="24">
        <v>91.07</v>
      </c>
      <c r="DF7" s="24">
        <v>90.67</v>
      </c>
      <c r="DG7" s="24">
        <v>90.62</v>
      </c>
      <c r="DH7" s="24">
        <v>95.91</v>
      </c>
      <c r="DI7" s="24">
        <v>11.9</v>
      </c>
      <c r="DJ7" s="24">
        <v>15.72</v>
      </c>
      <c r="DK7" s="24">
        <v>19.399999999999999</v>
      </c>
      <c r="DL7" s="24">
        <v>22.63</v>
      </c>
      <c r="DM7" s="24">
        <v>26.29</v>
      </c>
      <c r="DN7" s="24">
        <v>29.23</v>
      </c>
      <c r="DO7" s="24">
        <v>20.78</v>
      </c>
      <c r="DP7" s="24">
        <v>23.54</v>
      </c>
      <c r="DQ7" s="24">
        <v>25.86</v>
      </c>
      <c r="DR7" s="24">
        <v>26.9</v>
      </c>
      <c r="DS7" s="24">
        <v>41.09</v>
      </c>
      <c r="DT7" s="24">
        <v>0</v>
      </c>
      <c r="DU7" s="24">
        <v>0</v>
      </c>
      <c r="DV7" s="24">
        <v>0</v>
      </c>
      <c r="DW7" s="24">
        <v>0.34</v>
      </c>
      <c r="DX7" s="24">
        <v>0.34</v>
      </c>
      <c r="DY7" s="24">
        <v>1.37</v>
      </c>
      <c r="DZ7" s="24">
        <v>1.34</v>
      </c>
      <c r="EA7" s="24">
        <v>1.5</v>
      </c>
      <c r="EB7" s="24">
        <v>1.4</v>
      </c>
      <c r="EC7" s="24">
        <v>2.08</v>
      </c>
      <c r="ED7" s="24">
        <v>8.68</v>
      </c>
      <c r="EE7" s="24">
        <v>0.51</v>
      </c>
      <c r="EF7" s="24">
        <v>0.08</v>
      </c>
      <c r="EG7" s="24">
        <v>0.15</v>
      </c>
      <c r="EH7" s="24">
        <v>0.11</v>
      </c>
      <c r="EI7" s="24">
        <v>0.06</v>
      </c>
      <c r="EJ7" s="24">
        <v>0.17</v>
      </c>
      <c r="EK7" s="24">
        <v>0.15</v>
      </c>
      <c r="EL7" s="24">
        <v>0.15</v>
      </c>
      <c r="EM7" s="24">
        <v>0.12</v>
      </c>
      <c r="EN7" s="24">
        <v>0.09</v>
      </c>
      <c r="EO7" s="24">
        <v>0.22</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36892</v>
      </c>
      <c r="C10" s="27">
        <f t="shared" ref="C10:F10" si="15">DATEVALUE($B7-C11&amp;"/1/"&amp;C12)</f>
        <v>37257</v>
      </c>
      <c r="D10" s="27">
        <f t="shared" si="15"/>
        <v>37623</v>
      </c>
      <c r="E10" s="27">
        <f t="shared" si="15"/>
        <v>37989</v>
      </c>
      <c r="F10" s="27">
        <f t="shared" si="15"/>
        <v>38356</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長洲町役場　森下英治</cp:lastModifiedBy>
  <cp:lastPrinted>2025-02-17T00:51:32Z</cp:lastPrinted>
  <dcterms:created xsi:type="dcterms:W3CDTF">2025-01-24T07:07:20Z</dcterms:created>
  <dcterms:modified xsi:type="dcterms:W3CDTF">2025-02-17T00:52:03Z</dcterms:modified>
  <cp:category/>
</cp:coreProperties>
</file>