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keiei85\Desktop\(R060117)公営企業に係る経営比較分析表（令和４年度決算）の分析等について\13 天草市\下水道（法非適）\"/>
    </mc:Choice>
  </mc:AlternateContent>
  <workbookProtection workbookAlgorithmName="SHA-512" workbookHashValue="P0Gm8G0zNgxqcsi5v+FJUm+qEC14i/ohlGvogCn4csgjJus6sHDI5JdqyA3+qqMTd2OqHjC/ffb7hGhYRHmVUA==" workbookSaltValue="YAOZT//jmnq9HvN69Vg6/Q==" workbookSpinCount="100000" lockStructure="1"/>
  <bookViews>
    <workbookView xWindow="0" yWindow="0" windowWidth="20490" windowHeight="7500"/>
  </bookViews>
  <sheets>
    <sheet name="法非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T6" i="5"/>
  <c r="AT8" i="4" s="1"/>
  <c r="S6" i="5"/>
  <c r="AL8" i="4" s="1"/>
  <c r="R6" i="5"/>
  <c r="Q6" i="5"/>
  <c r="P6" i="5"/>
  <c r="P10" i="4" s="1"/>
  <c r="O6" i="5"/>
  <c r="I10" i="4" s="1"/>
  <c r="N6" i="5"/>
  <c r="M6" i="5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H86" i="4"/>
  <c r="E86" i="4"/>
  <c r="AL10" i="4"/>
  <c r="AD10" i="4"/>
  <c r="W10" i="4"/>
  <c r="B10" i="4"/>
  <c r="BB8" i="4"/>
  <c r="AD8" i="4"/>
  <c r="I8" i="4"/>
  <c r="B8" i="4"/>
</calcChain>
</file>

<file path=xl/sharedStrings.xml><?xml version="1.0" encoding="utf-8"?>
<sst xmlns="http://schemas.openxmlformats.org/spreadsheetml/2006/main" count="247" uniqueCount="120">
  <si>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</si>
  <si>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</si>
  <si>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</si>
  <si>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</si>
  <si>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</si>
  <si>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</si>
  <si>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</si>
  <si>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</si>
  <si>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</si>
  <si>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</si>
  <si>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</si>
  <si>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</si>
  <si>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</si>
  <si>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</si>
  <si>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</si>
  <si>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</si>
  <si>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</si>
  <si>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</si>
  <si>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</si>
  <si>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</si>
  <si>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</si>
  <si>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</si>
  <si>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</si>
  <si>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</si>
  <si>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</si>
  <si>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</si>
  <si>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</si>
  <si>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</si>
  <si>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</si>
  <si>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</si>
  <si>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</si>
  <si>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</si>
  <si>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</si>
  <si>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</si>
  <si>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</si>
  <si>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</si>
  <si>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</si>
  <si>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</si>
  <si>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</si>
  <si>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</si>
  <si>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</si>
  <si>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</si>
  <si>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</si>
  <si>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</si>
  <si>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</si>
  <si>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</si>
  <si>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</si>
  <si>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</si>
  <si>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</si>
  <si>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</si>
  <si>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</si>
  <si>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</si>
  <si>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</si>
  <si>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</si>
  <si>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</si>
  <si>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</si>
  <si>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</si>
  <si>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</si>
  <si>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</si>
  <si>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</si>
  <si>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</si>
  <si>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</si>
  <si>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</si>
  <si>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</si>
  <si>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</si>
  <si>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</si>
  <si>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</si>
  <si>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</si>
  <si>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</si>
  <si>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</si>
  <si>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</si>
  <si>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</si>
  <si>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</si>
  <si>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</si>
  <si>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</si>
  <si>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</si>
  <si>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</si>
  <si>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</si>
  <si>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</si>
  <si>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</si>
  <si>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</si>
  <si>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</si>
  <si>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</si>
  <si>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</si>
  <si>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</si>
  <si>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</si>
  <si>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</si>
  <si>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</si>
  <si>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</si>
  <si>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</si>
  <si>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</si>
  <si>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</si>
  <si>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</si>
  <si>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</si>
  <si>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</si>
  <si>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</si>
  <si>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</si>
  <si>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</si>
  <si>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天草市</t>
  </si>
  <si>
    <t>法非適用</t>
  </si>
  <si>
    <t>下水道事業</t>
  </si>
  <si>
    <t>特定地域生活排水処理</t>
  </si>
  <si>
    <t>K2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</si>
  <si>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</si>
  <si>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</si>
  <si>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</si>
  <si>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</si>
  <si>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</si>
  <si>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</si>
  <si>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</si>
  <si>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</si>
  <si>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</si>
  <si>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</si>
  <si>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</si>
  <si>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</si>
  <si>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</si>
  <si>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</si>
  <si>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法非適用事業のため、該当なし。</t>
    <phoneticPr fontId="4"/>
  </si>
  <si>
    <t>　本事業は、平成28年度をもって新規設置を廃止しました。既存施設の維持・管理についても、令和8年度をもって終了し、その後は財産処分を行い使用者に譲渡することを決定しています。
　経費回収率の不足分は、一般会計繰入金により補てんしており、経営状態が良好とは言えません。全国平均よりも高い使用料を賦課しており、また、既に事業廃止が決定していることから、今後は、経費の抑制に努めながら現行使用料を維持することとしています。</t>
    <phoneticPr fontId="4"/>
  </si>
  <si>
    <t>①収益的収支比率は100%を下回っていますが、収益の不足分は一般会計補助金で補てんしており、経営上の問題はありません。
④企業債残高対事業規模比率は令和8年度をもって事業廃止の決定がなされており、新規借入は行っておりません。
⑤経費回収率は全国・類似団体平均値を上回っていますが、100%を下回っており使用料で経費を回収できておらず、不足分を一般会計補助金で賄っています。
⑥汚水処理原価は全国・類似団体平均値よりも高い数値を示しています。これは人口減少や高齢化が進んでいるため、処理水量が少量となっていることから高くなっています。
⑦施設利用率が低いのは、使用する世帯人員が少ないことが要因と分析しています。
⑧水洗化率は、浄化槽設置世帯を対象としているため100%となっています。</t>
    <rPh sb="14" eb="16">
      <t>シタマワ</t>
    </rPh>
    <rPh sb="23" eb="25">
      <t>シュウエキ</t>
    </rPh>
    <rPh sb="26" eb="29">
      <t>フソクブン</t>
    </rPh>
    <rPh sb="30" eb="32">
      <t>イッパン</t>
    </rPh>
    <rPh sb="32" eb="34">
      <t>カイケイ</t>
    </rPh>
    <rPh sb="34" eb="37">
      <t>ホジョキン</t>
    </rPh>
    <rPh sb="38" eb="39">
      <t>ホ</t>
    </rPh>
    <rPh sb="46" eb="48">
      <t>ケイエイ</t>
    </rPh>
    <rPh sb="48" eb="49">
      <t>ジョウ</t>
    </rPh>
    <rPh sb="50" eb="52">
      <t>モンダイ</t>
    </rPh>
    <rPh sb="195" eb="197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</si>
</sst>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7F-4A90-9C30-5A3EDD33C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883024"/>
        <c:axId val="169883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07F-4A90-9C30-5A3EDD33C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883024"/>
        <c:axId val="169883408"/>
      </c:lineChart>
      <c:dateAx>
        <c:axId val="1698830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69883408"/>
        <c:crosses val="autoZero"/>
        <c:auto val="1"/>
        <c:lblOffset val="100"/>
        <c:baseTimeUnit val="years"/>
      </c:dateAx>
      <c:valAx>
        <c:axId val="169883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9883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37.340000000000003</c:v>
                </c:pt>
                <c:pt idx="1">
                  <c:v>36.43</c:v>
                </c:pt>
                <c:pt idx="2">
                  <c:v>36.43</c:v>
                </c:pt>
                <c:pt idx="3">
                  <c:v>35.6</c:v>
                </c:pt>
                <c:pt idx="4">
                  <c:v>34.51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F5-4DA6-B31F-50C2947E4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905840"/>
        <c:axId val="170899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59.94</c:v>
                </c:pt>
                <c:pt idx="1">
                  <c:v>59.64</c:v>
                </c:pt>
                <c:pt idx="2">
                  <c:v>58.19</c:v>
                </c:pt>
                <c:pt idx="3">
                  <c:v>56.52</c:v>
                </c:pt>
                <c:pt idx="4">
                  <c:v>88.45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7F5-4DA6-B31F-50C2947E4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905840"/>
        <c:axId val="170899176"/>
      </c:lineChart>
      <c:dateAx>
        <c:axId val="17090584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0899176"/>
        <c:crosses val="autoZero"/>
        <c:auto val="1"/>
        <c:lblOffset val="100"/>
        <c:baseTimeUnit val="years"/>
      </c:dateAx>
      <c:valAx>
        <c:axId val="170899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0905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03-4A60-A9E5-E97C166A0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899568"/>
        <c:axId val="170903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89.66</c:v>
                </c:pt>
                <c:pt idx="1">
                  <c:v>90.63</c:v>
                </c:pt>
                <c:pt idx="2">
                  <c:v>87.8</c:v>
                </c:pt>
                <c:pt idx="3">
                  <c:v>88.43</c:v>
                </c:pt>
                <c:pt idx="4">
                  <c:v>90.34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303-4A60-A9E5-E97C166A0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899568"/>
        <c:axId val="170903096"/>
      </c:lineChart>
      <c:dateAx>
        <c:axId val="17089956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0903096"/>
        <c:crosses val="autoZero"/>
        <c:auto val="1"/>
        <c:lblOffset val="100"/>
        <c:baseTimeUnit val="years"/>
      </c:dateAx>
      <c:valAx>
        <c:axId val="170903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0899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99.18</c:v>
                </c:pt>
                <c:pt idx="1">
                  <c:v>100</c:v>
                </c:pt>
                <c:pt idx="2">
                  <c:v>100.01</c:v>
                </c:pt>
                <c:pt idx="3">
                  <c:v>99.99</c:v>
                </c:pt>
                <c:pt idx="4">
                  <c:v>99.99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37-4209-8A82-AEA6362A0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503400"/>
        <c:axId val="170520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37-4209-8A82-AEA6362A0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503400"/>
        <c:axId val="170520184"/>
      </c:lineChart>
      <c:dateAx>
        <c:axId val="17050340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0520184"/>
        <c:crosses val="autoZero"/>
        <c:auto val="1"/>
        <c:lblOffset val="100"/>
        <c:baseTimeUnit val="years"/>
      </c:dateAx>
      <c:valAx>
        <c:axId val="170520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0503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62-4CF8-ADD4-343B0DF14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556408"/>
        <c:axId val="170561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362-4CF8-ADD4-343B0DF14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556408"/>
        <c:axId val="170561144"/>
      </c:lineChart>
      <c:dateAx>
        <c:axId val="17055640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0561144"/>
        <c:crosses val="autoZero"/>
        <c:auto val="1"/>
        <c:lblOffset val="100"/>
        <c:baseTimeUnit val="years"/>
      </c:dateAx>
      <c:valAx>
        <c:axId val="170561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0556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15-4791-8F46-8AA6D6CA6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558008"/>
        <c:axId val="170561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15-4791-8F46-8AA6D6CA6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558008"/>
        <c:axId val="170561536"/>
      </c:lineChart>
      <c:dateAx>
        <c:axId val="17055800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0561536"/>
        <c:crosses val="autoZero"/>
        <c:auto val="1"/>
        <c:lblOffset val="100"/>
        <c:baseTimeUnit val="years"/>
      </c:dateAx>
      <c:valAx>
        <c:axId val="170561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0558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00-4C14-BC0D-459539350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559184"/>
        <c:axId val="170559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F00-4C14-BC0D-459539350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559184"/>
        <c:axId val="170559576"/>
      </c:lineChart>
      <c:dateAx>
        <c:axId val="1705591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0559576"/>
        <c:crosses val="autoZero"/>
        <c:auto val="1"/>
        <c:lblOffset val="100"/>
        <c:baseTimeUnit val="years"/>
      </c:dateAx>
      <c:valAx>
        <c:axId val="170559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0559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ED-418C-A533-BD8D17B0B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563104"/>
        <c:axId val="170559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2ED-418C-A533-BD8D17B0B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563104"/>
        <c:axId val="170559968"/>
      </c:lineChart>
      <c:dateAx>
        <c:axId val="1705631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0559968"/>
        <c:crosses val="autoZero"/>
        <c:auto val="1"/>
        <c:lblOffset val="100"/>
        <c:baseTimeUnit val="years"/>
      </c:dateAx>
      <c:valAx>
        <c:axId val="170559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0563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 formatCode="#,##0.00;&quot;△&quot;#,##0.00;&quot;-&quot;">
                  <c:v>14.7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52-4394-8DD1-6C12D9693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906624"/>
        <c:axId val="170901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296.89</c:v>
                </c:pt>
                <c:pt idx="1">
                  <c:v>270.57</c:v>
                </c:pt>
                <c:pt idx="2">
                  <c:v>294.27</c:v>
                </c:pt>
                <c:pt idx="3">
                  <c:v>294.08999999999997</c:v>
                </c:pt>
                <c:pt idx="4">
                  <c:v>294.08999999999997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D52-4394-8DD1-6C12D9693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906624"/>
        <c:axId val="170901920"/>
      </c:lineChart>
      <c:dateAx>
        <c:axId val="1709066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0901920"/>
        <c:crosses val="autoZero"/>
        <c:auto val="1"/>
        <c:lblOffset val="100"/>
        <c:baseTimeUnit val="years"/>
      </c:dateAx>
      <c:valAx>
        <c:axId val="170901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0906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68.05</c:v>
                </c:pt>
                <c:pt idx="1">
                  <c:v>69.8</c:v>
                </c:pt>
                <c:pt idx="2">
                  <c:v>69.27</c:v>
                </c:pt>
                <c:pt idx="3">
                  <c:v>69.040000000000006</c:v>
                </c:pt>
                <c:pt idx="4">
                  <c:v>70.28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3B-4E3C-9BA6-C98F3222F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903488"/>
        <c:axId val="170899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63.06</c:v>
                </c:pt>
                <c:pt idx="1">
                  <c:v>62.5</c:v>
                </c:pt>
                <c:pt idx="2">
                  <c:v>60.59</c:v>
                </c:pt>
                <c:pt idx="3">
                  <c:v>60</c:v>
                </c:pt>
                <c:pt idx="4">
                  <c:v>59.01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F3B-4E3C-9BA6-C98F3222F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903488"/>
        <c:axId val="170899960"/>
      </c:lineChart>
      <c:dateAx>
        <c:axId val="1709034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0899960"/>
        <c:crosses val="autoZero"/>
        <c:auto val="1"/>
        <c:lblOffset val="100"/>
        <c:baseTimeUnit val="years"/>
      </c:dateAx>
      <c:valAx>
        <c:axId val="170899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0903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403.89</c:v>
                </c:pt>
                <c:pt idx="1">
                  <c:v>408.51</c:v>
                </c:pt>
                <c:pt idx="2">
                  <c:v>414.85</c:v>
                </c:pt>
                <c:pt idx="3">
                  <c:v>425.88</c:v>
                </c:pt>
                <c:pt idx="4">
                  <c:v>412.31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86-46D5-9286-48C666B26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903880"/>
        <c:axId val="170901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264.77</c:v>
                </c:pt>
                <c:pt idx="1">
                  <c:v>269.33</c:v>
                </c:pt>
                <c:pt idx="2">
                  <c:v>280.23</c:v>
                </c:pt>
                <c:pt idx="3">
                  <c:v>282.70999999999998</c:v>
                </c:pt>
                <c:pt idx="4">
                  <c:v>291.82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C86-46D5-9286-48C666B26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903880"/>
        <c:axId val="170901136"/>
      </c:lineChart>
      <c:dateAx>
        <c:axId val="170903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0901136"/>
        <c:crosses val="autoZero"/>
        <c:auto val="1"/>
        <c:lblOffset val="100"/>
        <c:baseTimeUnit val="years"/>
      </c:dateAx>
      <c:valAx>
        <c:axId val="170901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0903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【307.39】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【294.83】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N16" zoomScale="70" zoomScaleNormal="70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熊本県　天草市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7" t="s">
        <v>1</v>
      </c>
      <c r="C7" s="47"/>
      <c r="D7" s="47"/>
      <c r="E7" s="47"/>
      <c r="F7" s="47"/>
      <c r="G7" s="47"/>
      <c r="H7" s="47"/>
      <c r="I7" s="47" t="s">
        <v>2</v>
      </c>
      <c r="J7" s="47"/>
      <c r="K7" s="47"/>
      <c r="L7" s="47"/>
      <c r="M7" s="47"/>
      <c r="N7" s="47"/>
      <c r="O7" s="47"/>
      <c r="P7" s="47" t="s">
        <v>3</v>
      </c>
      <c r="Q7" s="47"/>
      <c r="R7" s="47"/>
      <c r="S7" s="47"/>
      <c r="T7" s="47"/>
      <c r="U7" s="47"/>
      <c r="V7" s="47"/>
      <c r="W7" s="47" t="s">
        <v>4</v>
      </c>
      <c r="X7" s="47"/>
      <c r="Y7" s="47"/>
      <c r="Z7" s="47"/>
      <c r="AA7" s="47"/>
      <c r="AB7" s="47"/>
      <c r="AC7" s="47"/>
      <c r="AD7" s="47" t="s">
        <v>5</v>
      </c>
      <c r="AE7" s="47"/>
      <c r="AF7" s="47"/>
      <c r="AG7" s="47"/>
      <c r="AH7" s="47"/>
      <c r="AI7" s="47"/>
      <c r="AJ7" s="47"/>
      <c r="AK7" s="3"/>
      <c r="AL7" s="47" t="s">
        <v>6</v>
      </c>
      <c r="AM7" s="47"/>
      <c r="AN7" s="47"/>
      <c r="AO7" s="47"/>
      <c r="AP7" s="47"/>
      <c r="AQ7" s="47"/>
      <c r="AR7" s="47"/>
      <c r="AS7" s="47"/>
      <c r="AT7" s="47" t="s">
        <v>7</v>
      </c>
      <c r="AU7" s="47"/>
      <c r="AV7" s="47"/>
      <c r="AW7" s="47"/>
      <c r="AX7" s="47"/>
      <c r="AY7" s="47"/>
      <c r="AZ7" s="47"/>
      <c r="BA7" s="47"/>
      <c r="BB7" s="47" t="s">
        <v>8</v>
      </c>
      <c r="BC7" s="47"/>
      <c r="BD7" s="47"/>
      <c r="BE7" s="47"/>
      <c r="BF7" s="47"/>
      <c r="BG7" s="47"/>
      <c r="BH7" s="47"/>
      <c r="BI7" s="47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65" t="str">
        <f>データ!I6</f>
        <v>法非適用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特定地域生活排水処理</v>
      </c>
      <c r="Q8" s="65"/>
      <c r="R8" s="65"/>
      <c r="S8" s="65"/>
      <c r="T8" s="65"/>
      <c r="U8" s="65"/>
      <c r="V8" s="65"/>
      <c r="W8" s="65" t="str">
        <f>データ!L6</f>
        <v>K2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6">
        <f>データ!S6</f>
        <v>75101</v>
      </c>
      <c r="AM8" s="46"/>
      <c r="AN8" s="46"/>
      <c r="AO8" s="46"/>
      <c r="AP8" s="46"/>
      <c r="AQ8" s="46"/>
      <c r="AR8" s="46"/>
      <c r="AS8" s="46"/>
      <c r="AT8" s="45">
        <f>データ!T6</f>
        <v>683.82</v>
      </c>
      <c r="AU8" s="45"/>
      <c r="AV8" s="45"/>
      <c r="AW8" s="45"/>
      <c r="AX8" s="45"/>
      <c r="AY8" s="45"/>
      <c r="AZ8" s="45"/>
      <c r="BA8" s="45"/>
      <c r="BB8" s="45">
        <f>データ!U6</f>
        <v>109.83</v>
      </c>
      <c r="BC8" s="45"/>
      <c r="BD8" s="45"/>
      <c r="BE8" s="45"/>
      <c r="BF8" s="45"/>
      <c r="BG8" s="45"/>
      <c r="BH8" s="45"/>
      <c r="BI8" s="45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47" t="s">
        <v>12</v>
      </c>
      <c r="C9" s="47"/>
      <c r="D9" s="47"/>
      <c r="E9" s="47"/>
      <c r="F9" s="47"/>
      <c r="G9" s="47"/>
      <c r="H9" s="47"/>
      <c r="I9" s="47" t="s">
        <v>13</v>
      </c>
      <c r="J9" s="47"/>
      <c r="K9" s="47"/>
      <c r="L9" s="47"/>
      <c r="M9" s="47"/>
      <c r="N9" s="47"/>
      <c r="O9" s="47"/>
      <c r="P9" s="47" t="s">
        <v>14</v>
      </c>
      <c r="Q9" s="47"/>
      <c r="R9" s="47"/>
      <c r="S9" s="47"/>
      <c r="T9" s="47"/>
      <c r="U9" s="47"/>
      <c r="V9" s="47"/>
      <c r="W9" s="47" t="s">
        <v>15</v>
      </c>
      <c r="X9" s="47"/>
      <c r="Y9" s="47"/>
      <c r="Z9" s="47"/>
      <c r="AA9" s="47"/>
      <c r="AB9" s="47"/>
      <c r="AC9" s="47"/>
      <c r="AD9" s="47" t="s">
        <v>16</v>
      </c>
      <c r="AE9" s="47"/>
      <c r="AF9" s="47"/>
      <c r="AG9" s="47"/>
      <c r="AH9" s="47"/>
      <c r="AI9" s="47"/>
      <c r="AJ9" s="47"/>
      <c r="AK9" s="3"/>
      <c r="AL9" s="47" t="s">
        <v>17</v>
      </c>
      <c r="AM9" s="47"/>
      <c r="AN9" s="47"/>
      <c r="AO9" s="47"/>
      <c r="AP9" s="47"/>
      <c r="AQ9" s="47"/>
      <c r="AR9" s="47"/>
      <c r="AS9" s="47"/>
      <c r="AT9" s="47" t="s">
        <v>18</v>
      </c>
      <c r="AU9" s="47"/>
      <c r="AV9" s="47"/>
      <c r="AW9" s="47"/>
      <c r="AX9" s="47"/>
      <c r="AY9" s="47"/>
      <c r="AZ9" s="47"/>
      <c r="BA9" s="47"/>
      <c r="BB9" s="47" t="s">
        <v>19</v>
      </c>
      <c r="BC9" s="47"/>
      <c r="BD9" s="47"/>
      <c r="BE9" s="47"/>
      <c r="BF9" s="47"/>
      <c r="BG9" s="47"/>
      <c r="BH9" s="47"/>
      <c r="BI9" s="47"/>
      <c r="BJ9" s="3"/>
      <c r="BK9" s="3"/>
      <c r="BL9" s="48" t="s">
        <v>20</v>
      </c>
      <c r="BM9" s="49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3.51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46">
        <f>データ!R6</f>
        <v>3740</v>
      </c>
      <c r="AE10" s="46"/>
      <c r="AF10" s="46"/>
      <c r="AG10" s="46"/>
      <c r="AH10" s="46"/>
      <c r="AI10" s="46"/>
      <c r="AJ10" s="46"/>
      <c r="AK10" s="2"/>
      <c r="AL10" s="46">
        <f>データ!V6</f>
        <v>2598</v>
      </c>
      <c r="AM10" s="46"/>
      <c r="AN10" s="46"/>
      <c r="AO10" s="46"/>
      <c r="AP10" s="46"/>
      <c r="AQ10" s="46"/>
      <c r="AR10" s="46"/>
      <c r="AS10" s="46"/>
      <c r="AT10" s="45">
        <f>データ!W6</f>
        <v>140.96</v>
      </c>
      <c r="AU10" s="45"/>
      <c r="AV10" s="45"/>
      <c r="AW10" s="45"/>
      <c r="AX10" s="45"/>
      <c r="AY10" s="45"/>
      <c r="AZ10" s="45"/>
      <c r="BA10" s="45"/>
      <c r="BB10" s="45">
        <f>データ!X6</f>
        <v>18.43</v>
      </c>
      <c r="BC10" s="45"/>
      <c r="BD10" s="45"/>
      <c r="BE10" s="45"/>
      <c r="BF10" s="45"/>
      <c r="BG10" s="45"/>
      <c r="BH10" s="45"/>
      <c r="BI10" s="45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119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117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118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【307.39】</v>
      </c>
      <c r="I86" s="12" t="str">
        <f>データ!CA6</f>
        <v>【57.03】</v>
      </c>
      <c r="J86" s="12" t="str">
        <f>データ!CL6</f>
        <v>【294.83】</v>
      </c>
      <c r="K86" s="12" t="str">
        <f>データ!CW6</f>
        <v>【84.27】</v>
      </c>
      <c r="L86" s="12" t="str">
        <f>データ!DH6</f>
        <v>【86.02】</v>
      </c>
      <c r="M86" s="12" t="s">
        <v>44</v>
      </c>
      <c r="N86" s="12" t="s">
        <v>44</v>
      </c>
      <c r="O86" s="12" t="str">
        <f>データ!EO6</f>
        <v>【-】</v>
      </c>
    </row>
  </sheetData>
  <sheetProtection algorithmName="SHA-512" hashValue="myBu+YokotmpI/Kw+mXWdd0bu/SA6o3qOxY1yufKliaWSaNwkIklXQ7IDPHAOyDDFFAtmIzA8r2vy5TsWFYbKw==" saltValue="VoaJug9o7jw+2Cc54C1GQ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2022</v>
      </c>
      <c r="C6" s="19">
        <f t="shared" ref="C6:X6" si="3">C7</f>
        <v>432156</v>
      </c>
      <c r="D6" s="19">
        <f t="shared" si="3"/>
        <v>47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熊本県　天草市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3.51</v>
      </c>
      <c r="Q6" s="20">
        <f t="shared" si="3"/>
        <v>100</v>
      </c>
      <c r="R6" s="20">
        <f t="shared" si="3"/>
        <v>3740</v>
      </c>
      <c r="S6" s="20">
        <f t="shared" si="3"/>
        <v>75101</v>
      </c>
      <c r="T6" s="20">
        <f t="shared" si="3"/>
        <v>683.82</v>
      </c>
      <c r="U6" s="20">
        <f t="shared" si="3"/>
        <v>109.83</v>
      </c>
      <c r="V6" s="20">
        <f t="shared" si="3"/>
        <v>2598</v>
      </c>
      <c r="W6" s="20">
        <f t="shared" si="3"/>
        <v>140.96</v>
      </c>
      <c r="X6" s="20">
        <f t="shared" si="3"/>
        <v>18.43</v>
      </c>
      <c r="Y6" s="21">
        <f>IF(Y7="",NA(),Y7)</f>
        <v>99.18</v>
      </c>
      <c r="Z6" s="21">
        <f t="shared" ref="Z6:AH6" si="4">IF(Z7="",NA(),Z7)</f>
        <v>100</v>
      </c>
      <c r="AA6" s="21">
        <f t="shared" si="4"/>
        <v>100.01</v>
      </c>
      <c r="AB6" s="21">
        <f t="shared" si="4"/>
        <v>99.99</v>
      </c>
      <c r="AC6" s="21">
        <f t="shared" si="4"/>
        <v>99.99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14.7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296.89</v>
      </c>
      <c r="BL6" s="21">
        <f t="shared" si="7"/>
        <v>270.57</v>
      </c>
      <c r="BM6" s="21">
        <f t="shared" si="7"/>
        <v>294.27</v>
      </c>
      <c r="BN6" s="21">
        <f t="shared" si="7"/>
        <v>294.08999999999997</v>
      </c>
      <c r="BO6" s="21">
        <f t="shared" si="7"/>
        <v>294.08999999999997</v>
      </c>
      <c r="BP6" s="20" t="str">
        <f>IF(BP7="","",IF(BP7="-","【-】","【"&amp;SUBSTITUTE(TEXT(BP7,"#,##0.00"),"-","△")&amp;"】"))</f>
        <v>【307.39】</v>
      </c>
      <c r="BQ6" s="21">
        <f>IF(BQ7="",NA(),BQ7)</f>
        <v>68.05</v>
      </c>
      <c r="BR6" s="21">
        <f t="shared" ref="BR6:BZ6" si="8">IF(BR7="",NA(),BR7)</f>
        <v>69.8</v>
      </c>
      <c r="BS6" s="21">
        <f t="shared" si="8"/>
        <v>69.27</v>
      </c>
      <c r="BT6" s="21">
        <f t="shared" si="8"/>
        <v>69.040000000000006</v>
      </c>
      <c r="BU6" s="21">
        <f t="shared" si="8"/>
        <v>70.28</v>
      </c>
      <c r="BV6" s="21">
        <f t="shared" si="8"/>
        <v>63.06</v>
      </c>
      <c r="BW6" s="21">
        <f t="shared" si="8"/>
        <v>62.5</v>
      </c>
      <c r="BX6" s="21">
        <f t="shared" si="8"/>
        <v>60.59</v>
      </c>
      <c r="BY6" s="21">
        <f t="shared" si="8"/>
        <v>60</v>
      </c>
      <c r="BZ6" s="21">
        <f t="shared" si="8"/>
        <v>59.01</v>
      </c>
      <c r="CA6" s="20" t="str">
        <f>IF(CA7="","",IF(CA7="-","【-】","【"&amp;SUBSTITUTE(TEXT(CA7,"#,##0.00"),"-","△")&amp;"】"))</f>
        <v>【57.03】</v>
      </c>
      <c r="CB6" s="21">
        <f>IF(CB7="",NA(),CB7)</f>
        <v>403.89</v>
      </c>
      <c r="CC6" s="21">
        <f t="shared" ref="CC6:CK6" si="9">IF(CC7="",NA(),CC7)</f>
        <v>408.51</v>
      </c>
      <c r="CD6" s="21">
        <f t="shared" si="9"/>
        <v>414.85</v>
      </c>
      <c r="CE6" s="21">
        <f t="shared" si="9"/>
        <v>425.88</v>
      </c>
      <c r="CF6" s="21">
        <f t="shared" si="9"/>
        <v>412.31</v>
      </c>
      <c r="CG6" s="21">
        <f t="shared" si="9"/>
        <v>264.77</v>
      </c>
      <c r="CH6" s="21">
        <f t="shared" si="9"/>
        <v>269.33</v>
      </c>
      <c r="CI6" s="21">
        <f t="shared" si="9"/>
        <v>280.23</v>
      </c>
      <c r="CJ6" s="21">
        <f t="shared" si="9"/>
        <v>282.70999999999998</v>
      </c>
      <c r="CK6" s="21">
        <f t="shared" si="9"/>
        <v>291.82</v>
      </c>
      <c r="CL6" s="20" t="str">
        <f>IF(CL7="","",IF(CL7="-","【-】","【"&amp;SUBSTITUTE(TEXT(CL7,"#,##0.00"),"-","△")&amp;"】"))</f>
        <v>【294.83】</v>
      </c>
      <c r="CM6" s="21">
        <f>IF(CM7="",NA(),CM7)</f>
        <v>37.340000000000003</v>
      </c>
      <c r="CN6" s="21">
        <f t="shared" ref="CN6:CV6" si="10">IF(CN7="",NA(),CN7)</f>
        <v>36.43</v>
      </c>
      <c r="CO6" s="21">
        <f t="shared" si="10"/>
        <v>36.43</v>
      </c>
      <c r="CP6" s="21">
        <f t="shared" si="10"/>
        <v>35.6</v>
      </c>
      <c r="CQ6" s="21">
        <f t="shared" si="10"/>
        <v>34.51</v>
      </c>
      <c r="CR6" s="21">
        <f t="shared" si="10"/>
        <v>59.94</v>
      </c>
      <c r="CS6" s="21">
        <f t="shared" si="10"/>
        <v>59.64</v>
      </c>
      <c r="CT6" s="21">
        <f t="shared" si="10"/>
        <v>58.19</v>
      </c>
      <c r="CU6" s="21">
        <f t="shared" si="10"/>
        <v>56.52</v>
      </c>
      <c r="CV6" s="21">
        <f t="shared" si="10"/>
        <v>88.45</v>
      </c>
      <c r="CW6" s="20" t="str">
        <f>IF(CW7="","",IF(CW7="-","【-】","【"&amp;SUBSTITUTE(TEXT(CW7,"#,##0.00"),"-","△")&amp;"】"))</f>
        <v>【84.27】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89.66</v>
      </c>
      <c r="DD6" s="21">
        <f t="shared" si="11"/>
        <v>90.63</v>
      </c>
      <c r="DE6" s="21">
        <f t="shared" si="11"/>
        <v>87.8</v>
      </c>
      <c r="DF6" s="21">
        <f t="shared" si="11"/>
        <v>88.43</v>
      </c>
      <c r="DG6" s="21">
        <f t="shared" si="11"/>
        <v>90.34</v>
      </c>
      <c r="DH6" s="20" t="str">
        <f>IF(DH7="","",IF(DH7="-","【-】","【"&amp;SUBSTITUTE(TEXT(DH7,"#,##0.00"),"-","△")&amp;"】"))</f>
        <v>【86.02】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15">
      <c r="A7" s="14"/>
      <c r="B7" s="23">
        <v>2022</v>
      </c>
      <c r="C7" s="23">
        <v>432156</v>
      </c>
      <c r="D7" s="23">
        <v>47</v>
      </c>
      <c r="E7" s="23">
        <v>18</v>
      </c>
      <c r="F7" s="23">
        <v>0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3.51</v>
      </c>
      <c r="Q7" s="24">
        <v>100</v>
      </c>
      <c r="R7" s="24">
        <v>3740</v>
      </c>
      <c r="S7" s="24">
        <v>75101</v>
      </c>
      <c r="T7" s="24">
        <v>683.82</v>
      </c>
      <c r="U7" s="24">
        <v>109.83</v>
      </c>
      <c r="V7" s="24">
        <v>2598</v>
      </c>
      <c r="W7" s="24">
        <v>140.96</v>
      </c>
      <c r="X7" s="24">
        <v>18.43</v>
      </c>
      <c r="Y7" s="24">
        <v>99.18</v>
      </c>
      <c r="Z7" s="24">
        <v>100</v>
      </c>
      <c r="AA7" s="24">
        <v>100.01</v>
      </c>
      <c r="AB7" s="24">
        <v>99.99</v>
      </c>
      <c r="AC7" s="24">
        <v>99.99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14.7</v>
      </c>
      <c r="BG7" s="24">
        <v>0</v>
      </c>
      <c r="BH7" s="24">
        <v>0</v>
      </c>
      <c r="BI7" s="24">
        <v>0</v>
      </c>
      <c r="BJ7" s="24">
        <v>0</v>
      </c>
      <c r="BK7" s="24">
        <v>296.89</v>
      </c>
      <c r="BL7" s="24">
        <v>270.57</v>
      </c>
      <c r="BM7" s="24">
        <v>294.27</v>
      </c>
      <c r="BN7" s="24">
        <v>294.08999999999997</v>
      </c>
      <c r="BO7" s="24">
        <v>294.08999999999997</v>
      </c>
      <c r="BP7" s="24">
        <v>307.39</v>
      </c>
      <c r="BQ7" s="24">
        <v>68.05</v>
      </c>
      <c r="BR7" s="24">
        <v>69.8</v>
      </c>
      <c r="BS7" s="24">
        <v>69.27</v>
      </c>
      <c r="BT7" s="24">
        <v>69.040000000000006</v>
      </c>
      <c r="BU7" s="24">
        <v>70.28</v>
      </c>
      <c r="BV7" s="24">
        <v>63.06</v>
      </c>
      <c r="BW7" s="24">
        <v>62.5</v>
      </c>
      <c r="BX7" s="24">
        <v>60.59</v>
      </c>
      <c r="BY7" s="24">
        <v>60</v>
      </c>
      <c r="BZ7" s="24">
        <v>59.01</v>
      </c>
      <c r="CA7" s="24">
        <v>57.03</v>
      </c>
      <c r="CB7" s="24">
        <v>403.89</v>
      </c>
      <c r="CC7" s="24">
        <v>408.51</v>
      </c>
      <c r="CD7" s="24">
        <v>414.85</v>
      </c>
      <c r="CE7" s="24">
        <v>425.88</v>
      </c>
      <c r="CF7" s="24">
        <v>412.31</v>
      </c>
      <c r="CG7" s="24">
        <v>264.77</v>
      </c>
      <c r="CH7" s="24">
        <v>269.33</v>
      </c>
      <c r="CI7" s="24">
        <v>280.23</v>
      </c>
      <c r="CJ7" s="24">
        <v>282.70999999999998</v>
      </c>
      <c r="CK7" s="24">
        <v>291.82</v>
      </c>
      <c r="CL7" s="24">
        <v>294.83</v>
      </c>
      <c r="CM7" s="24">
        <v>37.340000000000003</v>
      </c>
      <c r="CN7" s="24">
        <v>36.43</v>
      </c>
      <c r="CO7" s="24">
        <v>36.43</v>
      </c>
      <c r="CP7" s="24">
        <v>35.6</v>
      </c>
      <c r="CQ7" s="24">
        <v>34.51</v>
      </c>
      <c r="CR7" s="24">
        <v>59.94</v>
      </c>
      <c r="CS7" s="24">
        <v>59.64</v>
      </c>
      <c r="CT7" s="24">
        <v>58.19</v>
      </c>
      <c r="CU7" s="24">
        <v>56.52</v>
      </c>
      <c r="CV7" s="24">
        <v>88.45</v>
      </c>
      <c r="CW7" s="24">
        <v>84.27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89.66</v>
      </c>
      <c r="DD7" s="24">
        <v>90.63</v>
      </c>
      <c r="DE7" s="24">
        <v>87.8</v>
      </c>
      <c r="DF7" s="24">
        <v>88.43</v>
      </c>
      <c r="DG7" s="24">
        <v>90.34</v>
      </c>
      <c r="DH7" s="24">
        <v>86.02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104</v>
      </c>
      <c r="EF7" s="24" t="s">
        <v>104</v>
      </c>
      <c r="EG7" s="24" t="s">
        <v>104</v>
      </c>
      <c r="EH7" s="24" t="s">
        <v>104</v>
      </c>
      <c r="EI7" s="24" t="s">
        <v>104</v>
      </c>
      <c r="EJ7" s="24" t="s">
        <v>104</v>
      </c>
      <c r="EK7" s="24" t="s">
        <v>104</v>
      </c>
      <c r="EL7" s="24" t="s">
        <v>104</v>
      </c>
      <c r="EM7" s="24" t="s">
        <v>104</v>
      </c>
      <c r="EN7" s="24" t="s">
        <v>104</v>
      </c>
      <c r="EO7" s="24" t="s">
        <v>104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114</v>
      </c>
      <c r="E13" t="s">
        <v>115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sukeiei85</cp:lastModifiedBy>
  <cp:lastPrinted>2024-01-25T07:40:38Z</cp:lastPrinted>
  <dcterms:created xsi:type="dcterms:W3CDTF">2023-12-12T03:01:04Z</dcterms:created>
  <dcterms:modified xsi:type="dcterms:W3CDTF">2024-01-25T07:40:46Z</dcterms:modified>
  <cp:category/>
</cp:coreProperties>
</file>