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建設課\01 簡易水道関係(H21年度～)\11 調査回答など\Ｒ5\国・県\公営企業に係る経営比較分析表\"/>
    </mc:Choice>
  </mc:AlternateContent>
  <workbookProtection workbookAlgorithmName="SHA-512" workbookHashValue="n0zGO2fn6eqeUmeGY388vAbNDIsXo/1q27xPiVwW26XLwVVy6IKYw/yPq8hjL8b3aqca61gg4bOV4lq5dCp3Kg==" workbookSaltValue="Yp2sQkN9NfFvo/ufZRv9g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<sst xmlns="http://schemas.openxmlformats.org/spreadsheetml/2006/main" count="233" uniqueCount="118">
  <si>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</si>
  <si>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</si>
  <si>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</si>
  <si>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</si>
  <si>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</si>
  <si>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</si>
  <si>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</si>
  <si>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</si>
  <si>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</si>
  <si>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</si>
  <si>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</si>
  <si>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</si>
  <si>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</si>
  <si>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</si>
  <si>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</si>
  <si>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</si>
  <si>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</si>
  <si>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</si>
  <si>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</si>
  <si>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</si>
  <si>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</si>
  <si>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</si>
  <si>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</si>
  <si>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</si>
  <si>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</si>
  <si>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</si>
  <si>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</si>
  <si>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</si>
  <si>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</si>
  <si>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</si>
  <si>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</si>
  <si>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</si>
  <si>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</si>
  <si>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</si>
  <si>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</si>
  <si>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</si>
  <si>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</si>
  <si>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</si>
  <si>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</si>
  <si>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</si>
  <si>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</si>
  <si>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</si>
  <si>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</si>
  <si>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</si>
  <si>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</si>
  <si>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</si>
  <si>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</si>
  <si>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</si>
  <si>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</si>
  <si>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</si>
  <si>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</si>
  <si>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</si>
  <si>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</si>
  <si>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</si>
  <si>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</si>
  <si>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</si>
  <si>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</si>
  <si>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</si>
  <si>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</si>
  <si>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</si>
  <si>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</si>
  <si>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</si>
  <si>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</si>
  <si>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</si>
  <si>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</si>
  <si>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</si>
  <si>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</si>
  <si>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</si>
  <si>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</si>
  <si>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</si>
  <si>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</si>
  <si>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</si>
  <si>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</si>
  <si>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</si>
  <si>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</si>
  <si>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</si>
  <si>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</si>
  <si>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</si>
  <si>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</si>
  <si>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</si>
  <si>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</si>
  <si>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</si>
  <si>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</si>
  <si>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</si>
  <si>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</si>
  <si>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</si>
  <si>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</si>
  <si>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</si>
  <si>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</si>
  <si>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</si>
  <si>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</si>
  <si>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</si>
  <si>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</si>
  <si>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</si>
  <si>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</si>
  <si>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</si>
  <si>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</si>
  <si>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</si>
  <si>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</si>
  <si>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</si>
  <si>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</si>
  <si>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</si>
  <si>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</si>
  <si>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</si>
  <si>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</si>
  <si>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</si>
  <si>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</si>
  <si>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</si>
  <si>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</si>
  <si>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</si>
  <si>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</si>
  <si>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</si>
  <si>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</si>
  <si>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</si>
  <si>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</si>
  <si>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相良村の簡易水道給水区域の中で、供用開始から20年以上経過している施設があり、水道施設や管路等老朽化が進んでおり修繕や取替が増加してきている。老朽化に伴う施設の更新・修繕においては、料金改定や企業債の借入等が必要になる可能性もあるため、経営基盤の強化に努めると共に計画的な更新・修繕を行っていく。</t>
    <phoneticPr fontId="4"/>
  </si>
  <si>
    <t>・未加入に対し、加入促進を行う。
・既存の施設の統廃合などにより、将来の施設の更新費用や維持管理費用を縮減していく。</t>
    <phoneticPr fontId="4"/>
  </si>
  <si>
    <t xml:space="preserve">・企業債償還について、ピークは過ぎたものの令和4年度も約6,628万円と依然として高額である。
・施設の維持管理費等についても、委託料・光熱水費・修繕費・通信運搬費等で年間約3,463万円と多大な費用となっている。
・本村の給水整備区域内における普及率は約78％程度であり、施設利用率等の低下に繋がるため、村の簡易水道への加入促進を行っていく。
・有収率について、漏水防止等の住民への周知、呼びかけを今後も引き続き行っていく。
</t>
    <rPh sb="82" eb="8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</si>
</sst>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C-4343-988E-A43C086F2E4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FEBC-4343-988E-A43C086F2E4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56.87</c:v>
                </c:pt>
                <c:pt idx="1">
                  <c:v>54.19</c:v>
                </c:pt>
                <c:pt idx="2">
                  <c:v>52.45</c:v>
                </c:pt>
                <c:pt idx="3">
                  <c:v>56.97</c:v>
                </c:pt>
                <c:pt idx="4">
                  <c:v>55.12</c:v>
                </c:pt>
              </c:numCache>
            </c:numRef>
          </c:val>
          <c:extLst>
            <c:ext xmlns:c16="http://schemas.microsoft.com/office/drawing/2014/chart" uri="{C3380CC4-5D6E-409C-BE32-E72D297353CC}">
              <c16:uniqueId val="{00000000-32BC-450E-BD0B-AB2BBDB61C7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32BC-450E-BD0B-AB2BBDB61C7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79.19</c:v>
                </c:pt>
                <c:pt idx="1">
                  <c:v>81.599999999999994</c:v>
                </c:pt>
                <c:pt idx="2">
                  <c:v>89.05</c:v>
                </c:pt>
                <c:pt idx="3">
                  <c:v>83.3</c:v>
                </c:pt>
                <c:pt idx="4">
                  <c:v>84.45</c:v>
                </c:pt>
              </c:numCache>
            </c:numRef>
          </c:val>
          <c:extLst>
            <c:ext xmlns:c16="http://schemas.microsoft.com/office/drawing/2014/chart" uri="{C3380CC4-5D6E-409C-BE32-E72D297353CC}">
              <c16:uniqueId val="{00000000-C1FA-43EA-91A3-0B95E542AC0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C1FA-43EA-91A3-0B95E542AC0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70.39</c:v>
                </c:pt>
                <c:pt idx="1">
                  <c:v>73.73</c:v>
                </c:pt>
                <c:pt idx="2">
                  <c:v>72.84</c:v>
                </c:pt>
                <c:pt idx="3">
                  <c:v>71.17</c:v>
                </c:pt>
                <c:pt idx="4">
                  <c:v>71.319999999999993</c:v>
                </c:pt>
              </c:numCache>
            </c:numRef>
          </c:val>
          <c:extLst>
            <c:ext xmlns:c16="http://schemas.microsoft.com/office/drawing/2014/chart" uri="{C3380CC4-5D6E-409C-BE32-E72D297353CC}">
              <c16:uniqueId val="{00000000-4C24-4022-8733-4AD6E563F9C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4C24-4022-8733-4AD6E563F9C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ED-41C6-A207-FAD352A3017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ED-41C6-A207-FAD352A3017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B-4F1E-BA69-28B7D303839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B-4F1E-BA69-28B7D303839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CB-449C-95B5-4DCB3C6E49B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CB-449C-95B5-4DCB3C6E49B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AD-4495-87AB-6AA8FDD6202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D-4495-87AB-6AA8FDD6202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1062.8800000000001</c:v>
                </c:pt>
                <c:pt idx="1">
                  <c:v>976.82</c:v>
                </c:pt>
                <c:pt idx="2">
                  <c:v>1055.1300000000001</c:v>
                </c:pt>
                <c:pt idx="3">
                  <c:v>772.93</c:v>
                </c:pt>
                <c:pt idx="4">
                  <c:v>707.64</c:v>
                </c:pt>
              </c:numCache>
            </c:numRef>
          </c:val>
          <c:extLst>
            <c:ext xmlns:c16="http://schemas.microsoft.com/office/drawing/2014/chart" uri="{C3380CC4-5D6E-409C-BE32-E72D297353CC}">
              <c16:uniqueId val="{00000000-9013-44EA-B894-26EFCC2E42F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9013-44EA-B894-26EFCC2E42F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57.11</c:v>
                </c:pt>
                <c:pt idx="1">
                  <c:v>62.52</c:v>
                </c:pt>
                <c:pt idx="2">
                  <c:v>45.01</c:v>
                </c:pt>
                <c:pt idx="3">
                  <c:v>54.26</c:v>
                </c:pt>
                <c:pt idx="4">
                  <c:v>49.08</c:v>
                </c:pt>
              </c:numCache>
            </c:numRef>
          </c:val>
          <c:extLst>
            <c:ext xmlns:c16="http://schemas.microsoft.com/office/drawing/2014/chart" uri="{C3380CC4-5D6E-409C-BE32-E72D297353CC}">
              <c16:uniqueId val="{00000000-5B42-40E2-9B36-0EFF67797EF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5B42-40E2-9B36-0EFF67797EF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335.75</c:v>
                </c:pt>
                <c:pt idx="1">
                  <c:v>313.05</c:v>
                </c:pt>
                <c:pt idx="2">
                  <c:v>359.22</c:v>
                </c:pt>
                <c:pt idx="3">
                  <c:v>361.61</c:v>
                </c:pt>
                <c:pt idx="4">
                  <c:v>400.64</c:v>
                </c:pt>
              </c:numCache>
            </c:numRef>
          </c:val>
          <c:extLst>
            <c:ext xmlns:c16="http://schemas.microsoft.com/office/drawing/2014/chart" uri="{C3380CC4-5D6E-409C-BE32-E72D297353CC}">
              <c16:uniqueId val="{00000000-907E-47BB-9DD0-7BC6283A040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907E-47BB-9DD0-7BC6283A040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K5" sqref="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相良村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4095</v>
      </c>
      <c r="AM8" s="60"/>
      <c r="AN8" s="60"/>
      <c r="AO8" s="60"/>
      <c r="AP8" s="60"/>
      <c r="AQ8" s="60"/>
      <c r="AR8" s="60"/>
      <c r="AS8" s="60"/>
      <c r="AT8" s="36">
        <f>データ!$S$6</f>
        <v>94.54</v>
      </c>
      <c r="AU8" s="36"/>
      <c r="AV8" s="36"/>
      <c r="AW8" s="36"/>
      <c r="AX8" s="36"/>
      <c r="AY8" s="36"/>
      <c r="AZ8" s="36"/>
      <c r="BA8" s="36"/>
      <c r="BB8" s="36">
        <f>データ!$T$6</f>
        <v>43.31</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78.63</v>
      </c>
      <c r="Q10" s="36"/>
      <c r="R10" s="36"/>
      <c r="S10" s="36"/>
      <c r="T10" s="36"/>
      <c r="U10" s="36"/>
      <c r="V10" s="36"/>
      <c r="W10" s="60">
        <f>データ!$Q$6</f>
        <v>3560</v>
      </c>
      <c r="X10" s="60"/>
      <c r="Y10" s="60"/>
      <c r="Z10" s="60"/>
      <c r="AA10" s="60"/>
      <c r="AB10" s="60"/>
      <c r="AC10" s="60"/>
      <c r="AD10" s="2"/>
      <c r="AE10" s="2"/>
      <c r="AF10" s="2"/>
      <c r="AG10" s="2"/>
      <c r="AH10" s="2"/>
      <c r="AI10" s="2"/>
      <c r="AJ10" s="2"/>
      <c r="AK10" s="2"/>
      <c r="AL10" s="60">
        <f>データ!$U$6</f>
        <v>3201</v>
      </c>
      <c r="AM10" s="60"/>
      <c r="AN10" s="60"/>
      <c r="AO10" s="60"/>
      <c r="AP10" s="60"/>
      <c r="AQ10" s="60"/>
      <c r="AR10" s="60"/>
      <c r="AS10" s="60"/>
      <c r="AT10" s="36">
        <f>データ!$V$6</f>
        <v>13.48</v>
      </c>
      <c r="AU10" s="36"/>
      <c r="AV10" s="36"/>
      <c r="AW10" s="36"/>
      <c r="AX10" s="36"/>
      <c r="AY10" s="36"/>
      <c r="AZ10" s="36"/>
      <c r="BA10" s="36"/>
      <c r="BB10" s="36">
        <f>データ!$W$6</f>
        <v>237.46</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AL4nW3wFKdJHDyBwd7bavlK/jGgW80vvJfZIMe0w2OYiGbcZwJt3EfJpJuEGKG8knYIWdUXRKKfuwXgL+VWO1A==" saltValue="o6iCxmkIW3MEAbOJWFsn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435104</v>
      </c>
      <c r="D6" s="20">
        <f t="shared" si="3"/>
        <v>47</v>
      </c>
      <c r="E6" s="20">
        <f t="shared" si="3"/>
        <v>1</v>
      </c>
      <c r="F6" s="20">
        <f t="shared" si="3"/>
        <v>0</v>
      </c>
      <c r="G6" s="20">
        <f t="shared" si="3"/>
        <v>0</v>
      </c>
      <c r="H6" s="20" t="str">
        <f t="shared" si="3"/>
        <v>熊本県　相良村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78.63</v>
      </c>
      <c r="Q6" s="21">
        <f t="shared" si="3"/>
        <v>3560</v>
      </c>
      <c r="R6" s="21">
        <f t="shared" si="3"/>
        <v>4095</v>
      </c>
      <c r="S6" s="21">
        <f t="shared" si="3"/>
        <v>94.54</v>
      </c>
      <c r="T6" s="21">
        <f t="shared" si="3"/>
        <v>43.31</v>
      </c>
      <c r="U6" s="21">
        <f t="shared" si="3"/>
        <v>3201</v>
      </c>
      <c r="V6" s="21">
        <f t="shared" si="3"/>
        <v>13.48</v>
      </c>
      <c r="W6" s="21">
        <f t="shared" si="3"/>
        <v>237.46</v>
      </c>
      <c r="X6" s="22">
        <f>IF(X7="",NA(),X7)</f>
        <v>70.39</v>
      </c>
      <c r="Y6" s="22">
        <f t="shared" ref="Y6:AG6" si="4">IF(Y7="",NA(),Y7)</f>
        <v>73.73</v>
      </c>
      <c r="Z6" s="22">
        <f t="shared" si="4"/>
        <v>72.84</v>
      </c>
      <c r="AA6" s="22">
        <f t="shared" si="4"/>
        <v>71.17</v>
      </c>
      <c r="AB6" s="22">
        <f t="shared" si="4"/>
        <v>71.319999999999993</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1062.8800000000001</v>
      </c>
      <c r="BF6" s="22">
        <f t="shared" ref="BF6:BN6" si="7">IF(BF7="",NA(),BF7)</f>
        <v>976.82</v>
      </c>
      <c r="BG6" s="22">
        <f t="shared" si="7"/>
        <v>1055.1300000000001</v>
      </c>
      <c r="BH6" s="22">
        <f t="shared" si="7"/>
        <v>772.93</v>
      </c>
      <c r="BI6" s="22">
        <f t="shared" si="7"/>
        <v>707.64</v>
      </c>
      <c r="BJ6" s="22">
        <f t="shared" si="7"/>
        <v>1007.7</v>
      </c>
      <c r="BK6" s="22">
        <f t="shared" si="7"/>
        <v>1018.52</v>
      </c>
      <c r="BL6" s="22">
        <f t="shared" si="7"/>
        <v>949.61</v>
      </c>
      <c r="BM6" s="22">
        <f t="shared" si="7"/>
        <v>918.84</v>
      </c>
      <c r="BN6" s="22">
        <f t="shared" si="7"/>
        <v>955.49</v>
      </c>
      <c r="BO6" s="21" t="str">
        <f>IF(BO7="","",IF(BO7="-","【-】","【"&amp;SUBSTITUTE(TEXT(BO7,"#,##0.00"),"-","△")&amp;"】"))</f>
        <v>【982.48】</v>
      </c>
      <c r="BP6" s="22">
        <f>IF(BP7="",NA(),BP7)</f>
        <v>57.11</v>
      </c>
      <c r="BQ6" s="22">
        <f t="shared" ref="BQ6:BY6" si="8">IF(BQ7="",NA(),BQ7)</f>
        <v>62.52</v>
      </c>
      <c r="BR6" s="22">
        <f t="shared" si="8"/>
        <v>45.01</v>
      </c>
      <c r="BS6" s="22">
        <f t="shared" si="8"/>
        <v>54.26</v>
      </c>
      <c r="BT6" s="22">
        <f t="shared" si="8"/>
        <v>49.08</v>
      </c>
      <c r="BU6" s="22">
        <f t="shared" si="8"/>
        <v>59.22</v>
      </c>
      <c r="BV6" s="22">
        <f t="shared" si="8"/>
        <v>58.79</v>
      </c>
      <c r="BW6" s="22">
        <f t="shared" si="8"/>
        <v>58.41</v>
      </c>
      <c r="BX6" s="22">
        <f t="shared" si="8"/>
        <v>58.27</v>
      </c>
      <c r="BY6" s="22">
        <f t="shared" si="8"/>
        <v>55.15</v>
      </c>
      <c r="BZ6" s="21" t="str">
        <f>IF(BZ7="","",IF(BZ7="-","【-】","【"&amp;SUBSTITUTE(TEXT(BZ7,"#,##0.00"),"-","△")&amp;"】"))</f>
        <v>【50.61】</v>
      </c>
      <c r="CA6" s="22">
        <f>IF(CA7="",NA(),CA7)</f>
        <v>335.75</v>
      </c>
      <c r="CB6" s="22">
        <f t="shared" ref="CB6:CJ6" si="9">IF(CB7="",NA(),CB7)</f>
        <v>313.05</v>
      </c>
      <c r="CC6" s="22">
        <f t="shared" si="9"/>
        <v>359.22</v>
      </c>
      <c r="CD6" s="22">
        <f t="shared" si="9"/>
        <v>361.61</v>
      </c>
      <c r="CE6" s="22">
        <f t="shared" si="9"/>
        <v>400.64</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56.87</v>
      </c>
      <c r="CM6" s="22">
        <f t="shared" ref="CM6:CU6" si="10">IF(CM7="",NA(),CM7)</f>
        <v>54.19</v>
      </c>
      <c r="CN6" s="22">
        <f t="shared" si="10"/>
        <v>52.45</v>
      </c>
      <c r="CO6" s="22">
        <f t="shared" si="10"/>
        <v>56.97</v>
      </c>
      <c r="CP6" s="22">
        <f t="shared" si="10"/>
        <v>55.12</v>
      </c>
      <c r="CQ6" s="22">
        <f t="shared" si="10"/>
        <v>56.76</v>
      </c>
      <c r="CR6" s="22">
        <f t="shared" si="10"/>
        <v>56.04</v>
      </c>
      <c r="CS6" s="22">
        <f t="shared" si="10"/>
        <v>58.52</v>
      </c>
      <c r="CT6" s="22">
        <f t="shared" si="10"/>
        <v>58.88</v>
      </c>
      <c r="CU6" s="22">
        <f t="shared" si="10"/>
        <v>58.16</v>
      </c>
      <c r="CV6" s="21" t="str">
        <f>IF(CV7="","",IF(CV7="-","【-】","【"&amp;SUBSTITUTE(TEXT(CV7,"#,##0.00"),"-","△")&amp;"】"))</f>
        <v>【56.15】</v>
      </c>
      <c r="CW6" s="22">
        <f>IF(CW7="",NA(),CW7)</f>
        <v>79.19</v>
      </c>
      <c r="CX6" s="22">
        <f t="shared" ref="CX6:DF6" si="11">IF(CX7="",NA(),CX7)</f>
        <v>81.599999999999994</v>
      </c>
      <c r="CY6" s="22">
        <f t="shared" si="11"/>
        <v>89.05</v>
      </c>
      <c r="CZ6" s="22">
        <f t="shared" si="11"/>
        <v>83.3</v>
      </c>
      <c r="DA6" s="22">
        <f t="shared" si="11"/>
        <v>84.45</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435104</v>
      </c>
      <c r="D7" s="24">
        <v>47</v>
      </c>
      <c r="E7" s="24">
        <v>1</v>
      </c>
      <c r="F7" s="24">
        <v>0</v>
      </c>
      <c r="G7" s="24">
        <v>0</v>
      </c>
      <c r="H7" s="24" t="s">
        <v>96</v>
      </c>
      <c r="I7" s="24" t="s">
        <v>97</v>
      </c>
      <c r="J7" s="24" t="s">
        <v>98</v>
      </c>
      <c r="K7" s="24" t="s">
        <v>99</v>
      </c>
      <c r="L7" s="24" t="s">
        <v>100</v>
      </c>
      <c r="M7" s="24" t="s">
        <v>101</v>
      </c>
      <c r="N7" s="25" t="s">
        <v>102</v>
      </c>
      <c r="O7" s="25" t="s">
        <v>103</v>
      </c>
      <c r="P7" s="25">
        <v>78.63</v>
      </c>
      <c r="Q7" s="25">
        <v>3560</v>
      </c>
      <c r="R7" s="25">
        <v>4095</v>
      </c>
      <c r="S7" s="25">
        <v>94.54</v>
      </c>
      <c r="T7" s="25">
        <v>43.31</v>
      </c>
      <c r="U7" s="25">
        <v>3201</v>
      </c>
      <c r="V7" s="25">
        <v>13.48</v>
      </c>
      <c r="W7" s="25">
        <v>237.46</v>
      </c>
      <c r="X7" s="25">
        <v>70.39</v>
      </c>
      <c r="Y7" s="25">
        <v>73.73</v>
      </c>
      <c r="Z7" s="25">
        <v>72.84</v>
      </c>
      <c r="AA7" s="25">
        <v>71.17</v>
      </c>
      <c r="AB7" s="25">
        <v>71.319999999999993</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1062.8800000000001</v>
      </c>
      <c r="BF7" s="25">
        <v>976.82</v>
      </c>
      <c r="BG7" s="25">
        <v>1055.1300000000001</v>
      </c>
      <c r="BH7" s="25">
        <v>772.93</v>
      </c>
      <c r="BI7" s="25">
        <v>707.64</v>
      </c>
      <c r="BJ7" s="25">
        <v>1007.7</v>
      </c>
      <c r="BK7" s="25">
        <v>1018.52</v>
      </c>
      <c r="BL7" s="25">
        <v>949.61</v>
      </c>
      <c r="BM7" s="25">
        <v>918.84</v>
      </c>
      <c r="BN7" s="25">
        <v>955.49</v>
      </c>
      <c r="BO7" s="25">
        <v>982.48</v>
      </c>
      <c r="BP7" s="25">
        <v>57.11</v>
      </c>
      <c r="BQ7" s="25">
        <v>62.52</v>
      </c>
      <c r="BR7" s="25">
        <v>45.01</v>
      </c>
      <c r="BS7" s="25">
        <v>54.26</v>
      </c>
      <c r="BT7" s="25">
        <v>49.08</v>
      </c>
      <c r="BU7" s="25">
        <v>59.22</v>
      </c>
      <c r="BV7" s="25">
        <v>58.79</v>
      </c>
      <c r="BW7" s="25">
        <v>58.41</v>
      </c>
      <c r="BX7" s="25">
        <v>58.27</v>
      </c>
      <c r="BY7" s="25">
        <v>55.15</v>
      </c>
      <c r="BZ7" s="25">
        <v>50.61</v>
      </c>
      <c r="CA7" s="25">
        <v>335.75</v>
      </c>
      <c r="CB7" s="25">
        <v>313.05</v>
      </c>
      <c r="CC7" s="25">
        <v>359.22</v>
      </c>
      <c r="CD7" s="25">
        <v>361.61</v>
      </c>
      <c r="CE7" s="25">
        <v>400.64</v>
      </c>
      <c r="CF7" s="25">
        <v>292.89999999999998</v>
      </c>
      <c r="CG7" s="25">
        <v>298.25</v>
      </c>
      <c r="CH7" s="25">
        <v>303.27999999999997</v>
      </c>
      <c r="CI7" s="25">
        <v>303.81</v>
      </c>
      <c r="CJ7" s="25">
        <v>310.26</v>
      </c>
      <c r="CK7" s="25">
        <v>320.83</v>
      </c>
      <c r="CL7" s="25">
        <v>56.87</v>
      </c>
      <c r="CM7" s="25">
        <v>54.19</v>
      </c>
      <c r="CN7" s="25">
        <v>52.45</v>
      </c>
      <c r="CO7" s="25">
        <v>56.97</v>
      </c>
      <c r="CP7" s="25">
        <v>55.12</v>
      </c>
      <c r="CQ7" s="25">
        <v>56.76</v>
      </c>
      <c r="CR7" s="25">
        <v>56.04</v>
      </c>
      <c r="CS7" s="25">
        <v>58.52</v>
      </c>
      <c r="CT7" s="25">
        <v>58.88</v>
      </c>
      <c r="CU7" s="25">
        <v>58.16</v>
      </c>
      <c r="CV7" s="25">
        <v>56.15</v>
      </c>
      <c r="CW7" s="25">
        <v>79.19</v>
      </c>
      <c r="CX7" s="25">
        <v>81.599999999999994</v>
      </c>
      <c r="CY7" s="25">
        <v>89.05</v>
      </c>
      <c r="CZ7" s="25">
        <v>83.3</v>
      </c>
      <c r="DA7" s="25">
        <v>84.45</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蓑毛 宏幸</cp:lastModifiedBy>
  <cp:lastPrinted>2024-01-23T06:41:34Z</cp:lastPrinted>
  <dcterms:created xsi:type="dcterms:W3CDTF">2023-12-05T01:07:36Z</dcterms:created>
  <dcterms:modified xsi:type="dcterms:W3CDTF">2024-01-23T06:43:00Z</dcterms:modified>
  <cp:category/>
</cp:coreProperties>
</file>