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File-sv\L-data\４建設課\02：上下水道係\01：上水道\2023年度（Ｒ05年度）\08：公文書\10：地方公営企業決算状況調査\20240117_公営企業に係る経営比較分析表（令和４年度決算）の分析等について（依頼）\37 多良木町\水道\"/>
    </mc:Choice>
  </mc:AlternateContent>
  <xr:revisionPtr revIDLastSave="0" documentId="13_ncr:1_{807E19E1-6516-4BAB-8C21-CF8E15F1860F}" xr6:coauthVersionLast="47" xr6:coauthVersionMax="47" xr10:uidLastSave="{00000000-0000-0000-0000-000000000000}"/>
  <workbookProtection workbookAlgorithmName="SHA-512" workbookHashValue="7HUMWAHp6gadLx+ELRthRl7oMnDYpmwmyJ4GHeDgW2a1202g7/OmPtXobvi3XVSGygt2zYoyDMOSiH1t1JsC2A==" workbookSaltValue="Dx/j88CfXy3eKld8mkDEkw==" workbookSpinCount="100000" lockStructure="1"/>
  <bookViews>
    <workbookView xWindow="21405" yWindow="120" windowWidth="7500" windowHeight="9330" xr2:uid="{00000000-000D-0000-FFFF-FFFF00000000}"/>
  </bookViews>
  <sheets>
    <sheet name="法適用_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W10" i="4" s="1"/>
  <c r="P6" i="5"/>
  <c r="P10" i="4" s="1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J85" i="4"/>
  <c r="H85" i="4"/>
  <c r="G85" i="4"/>
  <c r="F85" i="4"/>
  <c r="E85" i="4"/>
  <c r="BB10" i="4"/>
  <c r="AT10" i="4"/>
  <c r="AL10" i="4"/>
  <c r="I10" i="4"/>
  <c r="BB8" i="4"/>
  <c r="AT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<sst xmlns="http://schemas.openxmlformats.org/spreadsheetml/2006/main" count="228" uniqueCount="114">
  <si>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</si>
  <si>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</si>
  <si>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</si>
  <si>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</si>
  <si>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</si>
  <si>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</si>
  <si>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</si>
  <si>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</si>
  <si>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</si>
  <si>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</si>
  <si>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</si>
  <si>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</si>
  <si>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</si>
  <si>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</si>
  <si>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</si>
  <si>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</si>
  <si>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</si>
  <si>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</si>
  <si>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</si>
  <si>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</si>
  <si>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</si>
  <si>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</si>
  <si>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</si>
  <si>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</si>
  <si>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</si>
  <si>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</si>
  <si>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</si>
  <si>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</si>
  <si>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</si>
  <si>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</si>
  <si>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</si>
  <si>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</si>
  <si>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</si>
  <si>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</si>
  <si>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</si>
  <si>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</si>
  <si>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</si>
  <si>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</si>
  <si>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</si>
  <si>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</si>
  <si>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</si>
  <si>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</si>
  <si>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</si>
  <si>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</si>
  <si>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</si>
  <si>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</si>
  <si>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</si>
  <si>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</si>
  <si>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</si>
  <si>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</si>
  <si>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</si>
  <si>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</si>
  <si>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</si>
  <si>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</si>
  <si>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</si>
  <si>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</si>
  <si>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</si>
  <si>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</si>
  <si>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</si>
  <si>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</si>
  <si>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</si>
  <si>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</si>
  <si>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</si>
  <si>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</si>
  <si>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</si>
  <si>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</si>
  <si>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</si>
  <si>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</si>
  <si>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</si>
  <si>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</si>
  <si>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</si>
  <si>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</si>
  <si>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</si>
  <si>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</si>
  <si>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</si>
  <si>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</si>
  <si>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</si>
  <si>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</si>
  <si>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</si>
  <si>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</si>
  <si>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</si>
  <si>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</si>
  <si>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</si>
  <si>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</si>
  <si>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</si>
  <si>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</si>
  <si>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</si>
  <si>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</si>
  <si>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</si>
  <si>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</si>
  <si>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</si>
  <si>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</si>
  <si>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</si>
  <si>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多良木町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</si>
  <si>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</si>
  <si>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</si>
  <si>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</si>
  <si>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</si>
  <si>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</si>
  <si>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</si>
  <si>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</si>
  <si>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</si>
  <si>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</si>
  <si>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</si>
  <si>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</si>
  <si>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</si>
  <si>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</si>
  <si>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</si>
  <si>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</si>
  <si>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</si>
  <si>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</si>
  <si>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　類似団体に比べ法定耐用年数に近い資産が多い
　ことがうかがえる。今後は更新等の財源確保を含　　
　め経営改善に向けて検討する必要がある。　　　③管路更新率
　　類似団体平均値を上回ってはいるが、今後もス
　トックマネジメント計画に基づき、計画的に管路　　　　　
　更新を行っていく必要がある。</t>
    <phoneticPr fontId="4"/>
  </si>
  <si>
    <t>①経常収支比率
　　黒字経営が続いているが、将来的には人口減少
　に伴い、料金収入は減少していくと見込まれるた
　め、今後も支出の抑制が課題となる。
③流動比率
　　現在のところ問題ない状況ではあるが、今後は
　料金収入の減少が見込まれることから、注視して
　く必要がある。
④企業債残高対給水収益比率
　　施設の企業債残高は年々減少しているが、老朽
　化等に伴う各種更新等が必要となってくるため、
　将来的には起債残高が上昇に転ずると推察され
　る。
⑤料金回収率　　
　　指標は100％を超えているが、人口減少に伴い　
　料金収入も減少することが見込まれるため、更な
　る費用削減を図る必要がある。
⑥給水原価　　
　　類似団体平均値を下回っている状況ではある
　が、投資の効率化等経営改善の検討を行っていく
　必要がある。
⑦施設利用率　　　
　　類似団体平均値を下回っており、今後も人口の
　減少に伴い給水人口は減少していくことが見込ま
　れることから、将来的には施設規模の縮小などを
　検討する必要がある。　　
⑧有収率　　
　類似団体に比べると、有収率は高く、収益に結び
　ついていると判断できる。　　　　　</t>
    <rPh sb="10" eb="14">
      <t>クロジケイエイ</t>
    </rPh>
    <rPh sb="15" eb="16">
      <t>ツヅ</t>
    </rPh>
    <rPh sb="154" eb="156">
      <t>シセツ</t>
    </rPh>
    <phoneticPr fontId="4"/>
  </si>
  <si>
    <t>　全体的に経営状況は概ね良好であるが、人口減少等に伴う料金収入の減少が見込まれる中、施設更新及び管路更新を行っていくこととなることから、支出経費の見直し及び抑制を図り財源確保に努め、将来の給水人口等の推計を考慮した改築、管路更新に努めることが必要である。</t>
    <rPh sb="1" eb="4">
      <t>ゼンタイテキ</t>
    </rPh>
    <rPh sb="5" eb="9">
      <t>ケイエイジョウキョウ</t>
    </rPh>
    <rPh sb="10" eb="11">
      <t>オオム</t>
    </rPh>
    <rPh sb="12" eb="14">
      <t>リョウコウ</t>
    </rPh>
    <rPh sb="35" eb="37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</si>
</sst>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1.63</c:v>
                </c:pt>
                <c:pt idx="1">
                  <c:v>1.74</c:v>
                </c:pt>
                <c:pt idx="2">
                  <c:v>0.95</c:v>
                </c:pt>
                <c:pt idx="3">
                  <c:v>0.44</c:v>
                </c:pt>
                <c:pt idx="4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5-4A2C-966D-81A2FA97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0.52</c:v>
                </c:pt>
                <c:pt idx="1">
                  <c:v>0.47</c:v>
                </c:pt>
                <c:pt idx="2">
                  <c:v>0.4</c:v>
                </c:pt>
                <c:pt idx="3">
                  <c:v>0.36</c:v>
                </c:pt>
                <c:pt idx="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5-4A2C-966D-81A2FA97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46.44</c:v>
                </c:pt>
                <c:pt idx="1">
                  <c:v>46.28</c:v>
                </c:pt>
                <c:pt idx="2">
                  <c:v>46.56</c:v>
                </c:pt>
                <c:pt idx="3">
                  <c:v>43.79</c:v>
                </c:pt>
                <c:pt idx="4">
                  <c:v>42.46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9-4D39-91BF-373B3595A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50.29</c:v>
                </c:pt>
                <c:pt idx="1">
                  <c:v>49.64</c:v>
                </c:pt>
                <c:pt idx="2">
                  <c:v>49.38</c:v>
                </c:pt>
                <c:pt idx="3">
                  <c:v>50.09</c:v>
                </c:pt>
                <c:pt idx="4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9-4D39-91BF-373B3595A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91.51</c:v>
                </c:pt>
                <c:pt idx="1">
                  <c:v>90.33</c:v>
                </c:pt>
                <c:pt idx="2">
                  <c:v>91.93</c:v>
                </c:pt>
                <c:pt idx="3">
                  <c:v>96.97</c:v>
                </c:pt>
                <c:pt idx="4">
                  <c:v>96.74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1-43D4-92FF-D789FB69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77.73</c:v>
                </c:pt>
                <c:pt idx="1">
                  <c:v>78.09</c:v>
                </c:pt>
                <c:pt idx="2">
                  <c:v>78.010000000000005</c:v>
                </c:pt>
                <c:pt idx="3">
                  <c:v>77.599999999999994</c:v>
                </c:pt>
                <c:pt idx="4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1-43D4-92FF-D789FB69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111.65</c:v>
                </c:pt>
                <c:pt idx="1">
                  <c:v>107.47</c:v>
                </c:pt>
                <c:pt idx="2">
                  <c:v>116.1</c:v>
                </c:pt>
                <c:pt idx="3">
                  <c:v>119.95</c:v>
                </c:pt>
                <c:pt idx="4">
                  <c:v>121.8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0-4C46-B882-15E91C714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103.81</c:v>
                </c:pt>
                <c:pt idx="1">
                  <c:v>104.35</c:v>
                </c:pt>
                <c:pt idx="2">
                  <c:v>105.34</c:v>
                </c:pt>
                <c:pt idx="3">
                  <c:v>105.77</c:v>
                </c:pt>
                <c:pt idx="4">
                  <c:v>104.82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0-4C46-B882-15E91C714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58.59</c:v>
                </c:pt>
                <c:pt idx="1">
                  <c:v>59.73</c:v>
                </c:pt>
                <c:pt idx="2">
                  <c:v>61.33</c:v>
                </c:pt>
                <c:pt idx="3">
                  <c:v>63.04</c:v>
                </c:pt>
                <c:pt idx="4">
                  <c:v>64.37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1-4866-AC42-21C8B898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45.85</c:v>
                </c:pt>
                <c:pt idx="1">
                  <c:v>47.31</c:v>
                </c:pt>
                <c:pt idx="2">
                  <c:v>47.5</c:v>
                </c:pt>
                <c:pt idx="3">
                  <c:v>48.41</c:v>
                </c:pt>
                <c:pt idx="4">
                  <c:v>50.02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1-4866-AC42-21C8B898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0-459D-8786-0C321EB0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14.13</c:v>
                </c:pt>
                <c:pt idx="1">
                  <c:v>16.77</c:v>
                </c:pt>
                <c:pt idx="2">
                  <c:v>17.399999999999999</c:v>
                </c:pt>
                <c:pt idx="3">
                  <c:v>18.64</c:v>
                </c:pt>
                <c:pt idx="4">
                  <c:v>19.510000000000002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0-459D-8786-0C321EB0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1-41E9-945F-F38EEDCB5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25.66</c:v>
                </c:pt>
                <c:pt idx="1">
                  <c:v>21.69</c:v>
                </c:pt>
                <c:pt idx="2">
                  <c:v>24.04</c:v>
                </c:pt>
                <c:pt idx="3">
                  <c:v>28.03</c:v>
                </c:pt>
                <c:pt idx="4">
                  <c:v>26.73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1-41E9-945F-F38EEDCB5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390.69</c:v>
                </c:pt>
                <c:pt idx="1">
                  <c:v>420.83</c:v>
                </c:pt>
                <c:pt idx="2">
                  <c:v>358.24</c:v>
                </c:pt>
                <c:pt idx="3">
                  <c:v>492.09</c:v>
                </c:pt>
                <c:pt idx="4">
                  <c:v>532.21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7-4FCC-BC8E-7B734C0B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300.14</c:v>
                </c:pt>
                <c:pt idx="1">
                  <c:v>301.04000000000002</c:v>
                </c:pt>
                <c:pt idx="2">
                  <c:v>305.08</c:v>
                </c:pt>
                <c:pt idx="3">
                  <c:v>305.33999999999997</c:v>
                </c:pt>
                <c:pt idx="4">
                  <c:v>310.01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7-4FCC-BC8E-7B734C0B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216.41</c:v>
                </c:pt>
                <c:pt idx="1">
                  <c:v>187.89</c:v>
                </c:pt>
                <c:pt idx="2">
                  <c:v>153.51</c:v>
                </c:pt>
                <c:pt idx="3">
                  <c:v>122.72</c:v>
                </c:pt>
                <c:pt idx="4">
                  <c:v>95.62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D-4D03-B014-ADD961BC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566.65</c:v>
                </c:pt>
                <c:pt idx="1">
                  <c:v>551.62</c:v>
                </c:pt>
                <c:pt idx="2">
                  <c:v>585.59</c:v>
                </c:pt>
                <c:pt idx="3">
                  <c:v>561.34</c:v>
                </c:pt>
                <c:pt idx="4">
                  <c:v>538.33000000000004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D-4D03-B014-ADD961BC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110.74</c:v>
                </c:pt>
                <c:pt idx="1">
                  <c:v>107.02</c:v>
                </c:pt>
                <c:pt idx="2">
                  <c:v>115.78</c:v>
                </c:pt>
                <c:pt idx="3">
                  <c:v>120.21</c:v>
                </c:pt>
                <c:pt idx="4">
                  <c:v>122.98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0-45C4-AB7C-67604C6FF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84.77</c:v>
                </c:pt>
                <c:pt idx="1">
                  <c:v>87.11</c:v>
                </c:pt>
                <c:pt idx="2">
                  <c:v>82.78</c:v>
                </c:pt>
                <c:pt idx="3">
                  <c:v>84.82</c:v>
                </c:pt>
                <c:pt idx="4">
                  <c:v>82.29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0-45C4-AB7C-67604C6FF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162.55000000000001</c:v>
                </c:pt>
                <c:pt idx="1">
                  <c:v>169.17</c:v>
                </c:pt>
                <c:pt idx="2">
                  <c:v>156.18</c:v>
                </c:pt>
                <c:pt idx="3">
                  <c:v>150.94</c:v>
                </c:pt>
                <c:pt idx="4">
                  <c:v>148.63999999999999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4-41F2-8296-889BDF42F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227.27</c:v>
                </c:pt>
                <c:pt idx="1">
                  <c:v>223.98</c:v>
                </c:pt>
                <c:pt idx="2">
                  <c:v>225.09</c:v>
                </c:pt>
                <c:pt idx="3">
                  <c:v>224.82</c:v>
                </c:pt>
                <c:pt idx="4">
                  <c:v>230.85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4-41F2-8296-889BDF42F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S58" zoomScaleNormal="100" workbookViewId="0">
      <selection activeCell="BP88" sqref="BP8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1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1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2" t="str">
        <f>データ!H6</f>
        <v>熊本県　多良木町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15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A8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8828</v>
      </c>
      <c r="AM8" s="45"/>
      <c r="AN8" s="45"/>
      <c r="AO8" s="45"/>
      <c r="AP8" s="45"/>
      <c r="AQ8" s="45"/>
      <c r="AR8" s="45"/>
      <c r="AS8" s="45"/>
      <c r="AT8" s="46">
        <f>データ!$S$6</f>
        <v>165.86</v>
      </c>
      <c r="AU8" s="47"/>
      <c r="AV8" s="47"/>
      <c r="AW8" s="47"/>
      <c r="AX8" s="47"/>
      <c r="AY8" s="47"/>
      <c r="AZ8" s="47"/>
      <c r="BA8" s="47"/>
      <c r="BB8" s="48">
        <f>データ!$T$6</f>
        <v>53.23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15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90.16</v>
      </c>
      <c r="J10" s="47"/>
      <c r="K10" s="47"/>
      <c r="L10" s="47"/>
      <c r="M10" s="47"/>
      <c r="N10" s="47"/>
      <c r="O10" s="81"/>
      <c r="P10" s="48">
        <f>データ!$P$6</f>
        <v>101.52</v>
      </c>
      <c r="Q10" s="48"/>
      <c r="R10" s="48"/>
      <c r="S10" s="48"/>
      <c r="T10" s="48"/>
      <c r="U10" s="48"/>
      <c r="V10" s="48"/>
      <c r="W10" s="45">
        <f>データ!$Q$6</f>
        <v>3680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8814</v>
      </c>
      <c r="AM10" s="45"/>
      <c r="AN10" s="45"/>
      <c r="AO10" s="45"/>
      <c r="AP10" s="45"/>
      <c r="AQ10" s="45"/>
      <c r="AR10" s="45"/>
      <c r="AS10" s="45"/>
      <c r="AT10" s="46">
        <f>データ!$V$6</f>
        <v>57</v>
      </c>
      <c r="AU10" s="47"/>
      <c r="AV10" s="47"/>
      <c r="AW10" s="47"/>
      <c r="AX10" s="47"/>
      <c r="AY10" s="47"/>
      <c r="AZ10" s="47"/>
      <c r="BA10" s="47"/>
      <c r="BB10" s="48">
        <f>データ!$W$6</f>
        <v>154.63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112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111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113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c5Rwl3utVzis6OvZCQCCG9RcHo7ZWSoIbzqPjcW+aQ36afGuHDBWhrBh+6PUCbASA952NwfYhoHN1lkixvj1ag==" saltValue="wRVJFgDDkQLY/tAjw1EE1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2022</v>
      </c>
      <c r="C6" s="20">
        <f t="shared" ref="C6:W6" si="3">C7</f>
        <v>435058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熊本県　多良木町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90.16</v>
      </c>
      <c r="P6" s="21">
        <f t="shared" si="3"/>
        <v>101.52</v>
      </c>
      <c r="Q6" s="21">
        <f t="shared" si="3"/>
        <v>3680</v>
      </c>
      <c r="R6" s="21">
        <f t="shared" si="3"/>
        <v>8828</v>
      </c>
      <c r="S6" s="21">
        <f t="shared" si="3"/>
        <v>165.86</v>
      </c>
      <c r="T6" s="21">
        <f t="shared" si="3"/>
        <v>53.23</v>
      </c>
      <c r="U6" s="21">
        <f t="shared" si="3"/>
        <v>8814</v>
      </c>
      <c r="V6" s="21">
        <f t="shared" si="3"/>
        <v>57</v>
      </c>
      <c r="W6" s="21">
        <f t="shared" si="3"/>
        <v>154.63</v>
      </c>
      <c r="X6" s="22">
        <f>IF(X7="",NA(),X7)</f>
        <v>111.65</v>
      </c>
      <c r="Y6" s="22">
        <f t="shared" ref="Y6:AG6" si="4">IF(Y7="",NA(),Y7)</f>
        <v>107.47</v>
      </c>
      <c r="Z6" s="22">
        <f t="shared" si="4"/>
        <v>116.1</v>
      </c>
      <c r="AA6" s="22">
        <f t="shared" si="4"/>
        <v>119.95</v>
      </c>
      <c r="AB6" s="22">
        <f t="shared" si="4"/>
        <v>121.8</v>
      </c>
      <c r="AC6" s="22">
        <f t="shared" si="4"/>
        <v>103.81</v>
      </c>
      <c r="AD6" s="22">
        <f t="shared" si="4"/>
        <v>104.35</v>
      </c>
      <c r="AE6" s="22">
        <f t="shared" si="4"/>
        <v>105.34</v>
      </c>
      <c r="AF6" s="22">
        <f t="shared" si="4"/>
        <v>105.77</v>
      </c>
      <c r="AG6" s="22">
        <f t="shared" si="4"/>
        <v>104.82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25.66</v>
      </c>
      <c r="AO6" s="22">
        <f t="shared" si="5"/>
        <v>21.69</v>
      </c>
      <c r="AP6" s="22">
        <f t="shared" si="5"/>
        <v>24.04</v>
      </c>
      <c r="AQ6" s="22">
        <f t="shared" si="5"/>
        <v>28.03</v>
      </c>
      <c r="AR6" s="22">
        <f t="shared" si="5"/>
        <v>26.73</v>
      </c>
      <c r="AS6" s="21" t="str">
        <f>IF(AS7="","",IF(AS7="-","【-】","【"&amp;SUBSTITUTE(TEXT(AS7,"#,##0.00"),"-","△")&amp;"】"))</f>
        <v>【1.34】</v>
      </c>
      <c r="AT6" s="22">
        <f>IF(AT7="",NA(),AT7)</f>
        <v>390.69</v>
      </c>
      <c r="AU6" s="22">
        <f t="shared" ref="AU6:BC6" si="6">IF(AU7="",NA(),AU7)</f>
        <v>420.83</v>
      </c>
      <c r="AV6" s="22">
        <f t="shared" si="6"/>
        <v>358.24</v>
      </c>
      <c r="AW6" s="22">
        <f t="shared" si="6"/>
        <v>492.09</v>
      </c>
      <c r="AX6" s="22">
        <f t="shared" si="6"/>
        <v>532.21</v>
      </c>
      <c r="AY6" s="22">
        <f t="shared" si="6"/>
        <v>300.14</v>
      </c>
      <c r="AZ6" s="22">
        <f t="shared" si="6"/>
        <v>301.04000000000002</v>
      </c>
      <c r="BA6" s="22">
        <f t="shared" si="6"/>
        <v>305.08</v>
      </c>
      <c r="BB6" s="22">
        <f t="shared" si="6"/>
        <v>305.33999999999997</v>
      </c>
      <c r="BC6" s="22">
        <f t="shared" si="6"/>
        <v>310.01</v>
      </c>
      <c r="BD6" s="21" t="str">
        <f>IF(BD7="","",IF(BD7="-","【-】","【"&amp;SUBSTITUTE(TEXT(BD7,"#,##0.00"),"-","△")&amp;"】"))</f>
        <v>【252.29】</v>
      </c>
      <c r="BE6" s="22">
        <f>IF(BE7="",NA(),BE7)</f>
        <v>216.41</v>
      </c>
      <c r="BF6" s="22">
        <f t="shared" ref="BF6:BN6" si="7">IF(BF7="",NA(),BF7)</f>
        <v>187.89</v>
      </c>
      <c r="BG6" s="22">
        <f t="shared" si="7"/>
        <v>153.51</v>
      </c>
      <c r="BH6" s="22">
        <f t="shared" si="7"/>
        <v>122.72</v>
      </c>
      <c r="BI6" s="22">
        <f t="shared" si="7"/>
        <v>95.62</v>
      </c>
      <c r="BJ6" s="22">
        <f t="shared" si="7"/>
        <v>566.65</v>
      </c>
      <c r="BK6" s="22">
        <f t="shared" si="7"/>
        <v>551.62</v>
      </c>
      <c r="BL6" s="22">
        <f t="shared" si="7"/>
        <v>585.59</v>
      </c>
      <c r="BM6" s="22">
        <f t="shared" si="7"/>
        <v>561.34</v>
      </c>
      <c r="BN6" s="22">
        <f t="shared" si="7"/>
        <v>538.33000000000004</v>
      </c>
      <c r="BO6" s="21" t="str">
        <f>IF(BO7="","",IF(BO7="-","【-】","【"&amp;SUBSTITUTE(TEXT(BO7,"#,##0.00"),"-","△")&amp;"】"))</f>
        <v>【268.07】</v>
      </c>
      <c r="BP6" s="22">
        <f>IF(BP7="",NA(),BP7)</f>
        <v>110.74</v>
      </c>
      <c r="BQ6" s="22">
        <f t="shared" ref="BQ6:BY6" si="8">IF(BQ7="",NA(),BQ7)</f>
        <v>107.02</v>
      </c>
      <c r="BR6" s="22">
        <f t="shared" si="8"/>
        <v>115.78</v>
      </c>
      <c r="BS6" s="22">
        <f t="shared" si="8"/>
        <v>120.21</v>
      </c>
      <c r="BT6" s="22">
        <f t="shared" si="8"/>
        <v>122.98</v>
      </c>
      <c r="BU6" s="22">
        <f t="shared" si="8"/>
        <v>84.77</v>
      </c>
      <c r="BV6" s="22">
        <f t="shared" si="8"/>
        <v>87.11</v>
      </c>
      <c r="BW6" s="22">
        <f t="shared" si="8"/>
        <v>82.78</v>
      </c>
      <c r="BX6" s="22">
        <f t="shared" si="8"/>
        <v>84.82</v>
      </c>
      <c r="BY6" s="22">
        <f t="shared" si="8"/>
        <v>82.29</v>
      </c>
      <c r="BZ6" s="21" t="str">
        <f>IF(BZ7="","",IF(BZ7="-","【-】","【"&amp;SUBSTITUTE(TEXT(BZ7,"#,##0.00"),"-","△")&amp;"】"))</f>
        <v>【97.47】</v>
      </c>
      <c r="CA6" s="22">
        <f>IF(CA7="",NA(),CA7)</f>
        <v>162.55000000000001</v>
      </c>
      <c r="CB6" s="22">
        <f t="shared" ref="CB6:CJ6" si="9">IF(CB7="",NA(),CB7)</f>
        <v>169.17</v>
      </c>
      <c r="CC6" s="22">
        <f t="shared" si="9"/>
        <v>156.18</v>
      </c>
      <c r="CD6" s="22">
        <f t="shared" si="9"/>
        <v>150.94</v>
      </c>
      <c r="CE6" s="22">
        <f t="shared" si="9"/>
        <v>148.63999999999999</v>
      </c>
      <c r="CF6" s="22">
        <f t="shared" si="9"/>
        <v>227.27</v>
      </c>
      <c r="CG6" s="22">
        <f t="shared" si="9"/>
        <v>223.98</v>
      </c>
      <c r="CH6" s="22">
        <f t="shared" si="9"/>
        <v>225.09</v>
      </c>
      <c r="CI6" s="22">
        <f t="shared" si="9"/>
        <v>224.82</v>
      </c>
      <c r="CJ6" s="22">
        <f t="shared" si="9"/>
        <v>230.85</v>
      </c>
      <c r="CK6" s="21" t="str">
        <f>IF(CK7="","",IF(CK7="-","【-】","【"&amp;SUBSTITUTE(TEXT(CK7,"#,##0.00"),"-","△")&amp;"】"))</f>
        <v>【174.75】</v>
      </c>
      <c r="CL6" s="22">
        <f>IF(CL7="",NA(),CL7)</f>
        <v>46.44</v>
      </c>
      <c r="CM6" s="22">
        <f t="shared" ref="CM6:CU6" si="10">IF(CM7="",NA(),CM7)</f>
        <v>46.28</v>
      </c>
      <c r="CN6" s="22">
        <f t="shared" si="10"/>
        <v>46.56</v>
      </c>
      <c r="CO6" s="22">
        <f t="shared" si="10"/>
        <v>43.79</v>
      </c>
      <c r="CP6" s="22">
        <f t="shared" si="10"/>
        <v>42.46</v>
      </c>
      <c r="CQ6" s="22">
        <f t="shared" si="10"/>
        <v>50.29</v>
      </c>
      <c r="CR6" s="22">
        <f t="shared" si="10"/>
        <v>49.64</v>
      </c>
      <c r="CS6" s="22">
        <f t="shared" si="10"/>
        <v>49.38</v>
      </c>
      <c r="CT6" s="22">
        <f t="shared" si="10"/>
        <v>50.09</v>
      </c>
      <c r="CU6" s="22">
        <f t="shared" si="10"/>
        <v>50.1</v>
      </c>
      <c r="CV6" s="21" t="str">
        <f>IF(CV7="","",IF(CV7="-","【-】","【"&amp;SUBSTITUTE(TEXT(CV7,"#,##0.00"),"-","△")&amp;"】"))</f>
        <v>【59.97】</v>
      </c>
      <c r="CW6" s="22">
        <f>IF(CW7="",NA(),CW7)</f>
        <v>91.51</v>
      </c>
      <c r="CX6" s="22">
        <f t="shared" ref="CX6:DF6" si="11">IF(CX7="",NA(),CX7)</f>
        <v>90.33</v>
      </c>
      <c r="CY6" s="22">
        <f t="shared" si="11"/>
        <v>91.93</v>
      </c>
      <c r="CZ6" s="22">
        <f t="shared" si="11"/>
        <v>96.97</v>
      </c>
      <c r="DA6" s="22">
        <f t="shared" si="11"/>
        <v>96.74</v>
      </c>
      <c r="DB6" s="22">
        <f t="shared" si="11"/>
        <v>77.73</v>
      </c>
      <c r="DC6" s="22">
        <f t="shared" si="11"/>
        <v>78.09</v>
      </c>
      <c r="DD6" s="22">
        <f t="shared" si="11"/>
        <v>78.010000000000005</v>
      </c>
      <c r="DE6" s="22">
        <f t="shared" si="11"/>
        <v>77.599999999999994</v>
      </c>
      <c r="DF6" s="22">
        <f t="shared" si="11"/>
        <v>77.3</v>
      </c>
      <c r="DG6" s="21" t="str">
        <f>IF(DG7="","",IF(DG7="-","【-】","【"&amp;SUBSTITUTE(TEXT(DG7,"#,##0.00"),"-","△")&amp;"】"))</f>
        <v>【89.76】</v>
      </c>
      <c r="DH6" s="22">
        <f>IF(DH7="",NA(),DH7)</f>
        <v>58.59</v>
      </c>
      <c r="DI6" s="22">
        <f t="shared" ref="DI6:DQ6" si="12">IF(DI7="",NA(),DI7)</f>
        <v>59.73</v>
      </c>
      <c r="DJ6" s="22">
        <f t="shared" si="12"/>
        <v>61.33</v>
      </c>
      <c r="DK6" s="22">
        <f t="shared" si="12"/>
        <v>63.04</v>
      </c>
      <c r="DL6" s="22">
        <f t="shared" si="12"/>
        <v>64.37</v>
      </c>
      <c r="DM6" s="22">
        <f t="shared" si="12"/>
        <v>45.85</v>
      </c>
      <c r="DN6" s="22">
        <f t="shared" si="12"/>
        <v>47.31</v>
      </c>
      <c r="DO6" s="22">
        <f t="shared" si="12"/>
        <v>47.5</v>
      </c>
      <c r="DP6" s="22">
        <f t="shared" si="12"/>
        <v>48.41</v>
      </c>
      <c r="DQ6" s="22">
        <f t="shared" si="12"/>
        <v>50.02</v>
      </c>
      <c r="DR6" s="21" t="str">
        <f>IF(DR7="","",IF(DR7="-","【-】","【"&amp;SUBSTITUTE(TEXT(DR7,"#,##0.00"),"-","△")&amp;"】"))</f>
        <v>【51.51】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>
        <f t="shared" si="13"/>
        <v>14.13</v>
      </c>
      <c r="DY6" s="22">
        <f t="shared" si="13"/>
        <v>16.77</v>
      </c>
      <c r="DZ6" s="22">
        <f t="shared" si="13"/>
        <v>17.399999999999999</v>
      </c>
      <c r="EA6" s="22">
        <f t="shared" si="13"/>
        <v>18.64</v>
      </c>
      <c r="EB6" s="22">
        <f t="shared" si="13"/>
        <v>19.510000000000002</v>
      </c>
      <c r="EC6" s="21" t="str">
        <f>IF(EC7="","",IF(EC7="-","【-】","【"&amp;SUBSTITUTE(TEXT(EC7,"#,##0.00"),"-","△")&amp;"】"))</f>
        <v>【23.75】</v>
      </c>
      <c r="ED6" s="22">
        <f>IF(ED7="",NA(),ED7)</f>
        <v>1.63</v>
      </c>
      <c r="EE6" s="22">
        <f t="shared" ref="EE6:EM6" si="14">IF(EE7="",NA(),EE7)</f>
        <v>1.74</v>
      </c>
      <c r="EF6" s="22">
        <f t="shared" si="14"/>
        <v>0.95</v>
      </c>
      <c r="EG6" s="22">
        <f t="shared" si="14"/>
        <v>0.44</v>
      </c>
      <c r="EH6" s="22">
        <f t="shared" si="14"/>
        <v>0.92</v>
      </c>
      <c r="EI6" s="22">
        <f t="shared" si="14"/>
        <v>0.52</v>
      </c>
      <c r="EJ6" s="22">
        <f t="shared" si="14"/>
        <v>0.47</v>
      </c>
      <c r="EK6" s="22">
        <f t="shared" si="14"/>
        <v>0.4</v>
      </c>
      <c r="EL6" s="22">
        <f t="shared" si="14"/>
        <v>0.36</v>
      </c>
      <c r="EM6" s="22">
        <f t="shared" si="14"/>
        <v>0.56999999999999995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15">
      <c r="A7" s="15"/>
      <c r="B7" s="24">
        <v>2022</v>
      </c>
      <c r="C7" s="24">
        <v>435058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90.16</v>
      </c>
      <c r="P7" s="25">
        <v>101.52</v>
      </c>
      <c r="Q7" s="25">
        <v>3680</v>
      </c>
      <c r="R7" s="25">
        <v>8828</v>
      </c>
      <c r="S7" s="25">
        <v>165.86</v>
      </c>
      <c r="T7" s="25">
        <v>53.23</v>
      </c>
      <c r="U7" s="25">
        <v>8814</v>
      </c>
      <c r="V7" s="25">
        <v>57</v>
      </c>
      <c r="W7" s="25">
        <v>154.63</v>
      </c>
      <c r="X7" s="25">
        <v>111.65</v>
      </c>
      <c r="Y7" s="25">
        <v>107.47</v>
      </c>
      <c r="Z7" s="25">
        <v>116.1</v>
      </c>
      <c r="AA7" s="25">
        <v>119.95</v>
      </c>
      <c r="AB7" s="25">
        <v>121.8</v>
      </c>
      <c r="AC7" s="25">
        <v>103.81</v>
      </c>
      <c r="AD7" s="25">
        <v>104.35</v>
      </c>
      <c r="AE7" s="25">
        <v>105.34</v>
      </c>
      <c r="AF7" s="25">
        <v>105.77</v>
      </c>
      <c r="AG7" s="25">
        <v>104.82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25.66</v>
      </c>
      <c r="AO7" s="25">
        <v>21.69</v>
      </c>
      <c r="AP7" s="25">
        <v>24.04</v>
      </c>
      <c r="AQ7" s="25">
        <v>28.03</v>
      </c>
      <c r="AR7" s="25">
        <v>26.73</v>
      </c>
      <c r="AS7" s="25">
        <v>1.34</v>
      </c>
      <c r="AT7" s="25">
        <v>390.69</v>
      </c>
      <c r="AU7" s="25">
        <v>420.83</v>
      </c>
      <c r="AV7" s="25">
        <v>358.24</v>
      </c>
      <c r="AW7" s="25">
        <v>492.09</v>
      </c>
      <c r="AX7" s="25">
        <v>532.21</v>
      </c>
      <c r="AY7" s="25">
        <v>300.14</v>
      </c>
      <c r="AZ7" s="25">
        <v>301.04000000000002</v>
      </c>
      <c r="BA7" s="25">
        <v>305.08</v>
      </c>
      <c r="BB7" s="25">
        <v>305.33999999999997</v>
      </c>
      <c r="BC7" s="25">
        <v>310.01</v>
      </c>
      <c r="BD7" s="25">
        <v>252.29</v>
      </c>
      <c r="BE7" s="25">
        <v>216.41</v>
      </c>
      <c r="BF7" s="25">
        <v>187.89</v>
      </c>
      <c r="BG7" s="25">
        <v>153.51</v>
      </c>
      <c r="BH7" s="25">
        <v>122.72</v>
      </c>
      <c r="BI7" s="25">
        <v>95.62</v>
      </c>
      <c r="BJ7" s="25">
        <v>566.65</v>
      </c>
      <c r="BK7" s="25">
        <v>551.62</v>
      </c>
      <c r="BL7" s="25">
        <v>585.59</v>
      </c>
      <c r="BM7" s="25">
        <v>561.34</v>
      </c>
      <c r="BN7" s="25">
        <v>538.33000000000004</v>
      </c>
      <c r="BO7" s="25">
        <v>268.07</v>
      </c>
      <c r="BP7" s="25">
        <v>110.74</v>
      </c>
      <c r="BQ7" s="25">
        <v>107.02</v>
      </c>
      <c r="BR7" s="25">
        <v>115.78</v>
      </c>
      <c r="BS7" s="25">
        <v>120.21</v>
      </c>
      <c r="BT7" s="25">
        <v>122.98</v>
      </c>
      <c r="BU7" s="25">
        <v>84.77</v>
      </c>
      <c r="BV7" s="25">
        <v>87.11</v>
      </c>
      <c r="BW7" s="25">
        <v>82.78</v>
      </c>
      <c r="BX7" s="25">
        <v>84.82</v>
      </c>
      <c r="BY7" s="25">
        <v>82.29</v>
      </c>
      <c r="BZ7" s="25">
        <v>97.47</v>
      </c>
      <c r="CA7" s="25">
        <v>162.55000000000001</v>
      </c>
      <c r="CB7" s="25">
        <v>169.17</v>
      </c>
      <c r="CC7" s="25">
        <v>156.18</v>
      </c>
      <c r="CD7" s="25">
        <v>150.94</v>
      </c>
      <c r="CE7" s="25">
        <v>148.63999999999999</v>
      </c>
      <c r="CF7" s="25">
        <v>227.27</v>
      </c>
      <c r="CG7" s="25">
        <v>223.98</v>
      </c>
      <c r="CH7" s="25">
        <v>225.09</v>
      </c>
      <c r="CI7" s="25">
        <v>224.82</v>
      </c>
      <c r="CJ7" s="25">
        <v>230.85</v>
      </c>
      <c r="CK7" s="25">
        <v>174.75</v>
      </c>
      <c r="CL7" s="25">
        <v>46.44</v>
      </c>
      <c r="CM7" s="25">
        <v>46.28</v>
      </c>
      <c r="CN7" s="25">
        <v>46.56</v>
      </c>
      <c r="CO7" s="25">
        <v>43.79</v>
      </c>
      <c r="CP7" s="25">
        <v>42.46</v>
      </c>
      <c r="CQ7" s="25">
        <v>50.29</v>
      </c>
      <c r="CR7" s="25">
        <v>49.64</v>
      </c>
      <c r="CS7" s="25">
        <v>49.38</v>
      </c>
      <c r="CT7" s="25">
        <v>50.09</v>
      </c>
      <c r="CU7" s="25">
        <v>50.1</v>
      </c>
      <c r="CV7" s="25">
        <v>59.97</v>
      </c>
      <c r="CW7" s="25">
        <v>91.51</v>
      </c>
      <c r="CX7" s="25">
        <v>90.33</v>
      </c>
      <c r="CY7" s="25">
        <v>91.93</v>
      </c>
      <c r="CZ7" s="25">
        <v>96.97</v>
      </c>
      <c r="DA7" s="25">
        <v>96.74</v>
      </c>
      <c r="DB7" s="25">
        <v>77.73</v>
      </c>
      <c r="DC7" s="25">
        <v>78.09</v>
      </c>
      <c r="DD7" s="25">
        <v>78.010000000000005</v>
      </c>
      <c r="DE7" s="25">
        <v>77.599999999999994</v>
      </c>
      <c r="DF7" s="25">
        <v>77.3</v>
      </c>
      <c r="DG7" s="25">
        <v>89.76</v>
      </c>
      <c r="DH7" s="25">
        <v>58.59</v>
      </c>
      <c r="DI7" s="25">
        <v>59.73</v>
      </c>
      <c r="DJ7" s="25">
        <v>61.33</v>
      </c>
      <c r="DK7" s="25">
        <v>63.04</v>
      </c>
      <c r="DL7" s="25">
        <v>64.37</v>
      </c>
      <c r="DM7" s="25">
        <v>45.85</v>
      </c>
      <c r="DN7" s="25">
        <v>47.31</v>
      </c>
      <c r="DO7" s="25">
        <v>47.5</v>
      </c>
      <c r="DP7" s="25">
        <v>48.41</v>
      </c>
      <c r="DQ7" s="25">
        <v>50.02</v>
      </c>
      <c r="DR7" s="25">
        <v>51.51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14.13</v>
      </c>
      <c r="DY7" s="25">
        <v>16.77</v>
      </c>
      <c r="DZ7" s="25">
        <v>17.399999999999999</v>
      </c>
      <c r="EA7" s="25">
        <v>18.64</v>
      </c>
      <c r="EB7" s="25">
        <v>19.510000000000002</v>
      </c>
      <c r="EC7" s="25">
        <v>23.75</v>
      </c>
      <c r="ED7" s="25">
        <v>1.63</v>
      </c>
      <c r="EE7" s="25">
        <v>1.74</v>
      </c>
      <c r="EF7" s="25">
        <v>0.95</v>
      </c>
      <c r="EG7" s="25">
        <v>0.44</v>
      </c>
      <c r="EH7" s="25">
        <v>0.92</v>
      </c>
      <c r="EI7" s="25">
        <v>0.52</v>
      </c>
      <c r="EJ7" s="25">
        <v>0.47</v>
      </c>
      <c r="EK7" s="25">
        <v>0.4</v>
      </c>
      <c r="EL7" s="25">
        <v>0.36</v>
      </c>
      <c r="EM7" s="25">
        <v>0.56999999999999995</v>
      </c>
      <c r="EN7" s="25">
        <v>0.67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109</v>
      </c>
      <c r="F13" t="s">
        <v>108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大森博範</cp:lastModifiedBy>
  <dcterms:created xsi:type="dcterms:W3CDTF">2023-12-05T01:02:04Z</dcterms:created>
  <dcterms:modified xsi:type="dcterms:W3CDTF">2024-01-26T00:59:22Z</dcterms:modified>
  <cp:category/>
</cp:coreProperties>
</file>