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172.30.57.45\110280\110283_財政係\１１国・県からの通知・照会\令和５年度\240117_公営企業に係る経営比較分析表（令和4年度決算）の分析等について（依頼）\05_質問票回答\"/>
    </mc:Choice>
  </mc:AlternateContent>
  <xr:revisionPtr revIDLastSave="0" documentId="13_ncr:1_{DFD96148-3194-4A5C-8D87-14495ABCD876}" xr6:coauthVersionLast="45" xr6:coauthVersionMax="45" xr10:uidLastSave="{00000000-0000-0000-0000-000000000000}"/>
  <workbookProtection workbookAlgorithmName="SHA-512" workbookHashValue="0nhg6KRYJas2//waHHfGrMtpTBKnmAanUo4hwBnZ/OLC9oGd7BJzfhuIetJ2gMO7J7wJJkwuJsCXi6Etqn1ObQ==" workbookSaltValue="zlqx3zEY54wu6T23dwALu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BB10" i="4"/>
  <c r="AT10" i="4"/>
  <c r="AL10" i="4"/>
  <c r="W10" i="4"/>
  <c r="I10" i="4"/>
  <c r="B10" i="4"/>
  <c r="BB8" i="4"/>
  <c r="AT8" i="4"/>
  <c r="AL8" i="4"/>
  <c r="AD8" i="4"/>
  <c r="W8" i="4"/>
  <c r="P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<sst xmlns="http://schemas.openxmlformats.org/spreadsheetml/2006/main" count="228" uniqueCount="115">
  <si>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</si>
  <si>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</si>
  <si>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</si>
  <si>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</si>
  <si>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</si>
  <si>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</si>
  <si>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</si>
  <si>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</si>
  <si>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</si>
  <si>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</si>
  <si>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</si>
  <si>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</si>
  <si>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</si>
  <si>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</si>
  <si>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</si>
  <si>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</si>
  <si>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</si>
  <si>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</si>
  <si>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</si>
  <si>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</si>
  <si>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</si>
  <si>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</si>
  <si>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</si>
  <si>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</si>
  <si>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</si>
  <si>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</si>
  <si>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</si>
  <si>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</si>
  <si>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</si>
  <si>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</si>
  <si>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</si>
  <si>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</si>
  <si>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</si>
  <si>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</si>
  <si>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</si>
  <si>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</si>
  <si>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</si>
  <si>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</si>
  <si>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</si>
  <si>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</si>
  <si>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</si>
  <si>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</si>
  <si>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</si>
  <si>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</si>
  <si>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</si>
  <si>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</si>
  <si>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</si>
  <si>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</si>
  <si>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</si>
  <si>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</si>
  <si>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</si>
  <si>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</si>
  <si>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</si>
  <si>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</si>
  <si>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</si>
  <si>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</si>
  <si>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</si>
  <si>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</si>
  <si>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</si>
  <si>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</si>
  <si>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</si>
  <si>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</si>
  <si>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</si>
  <si>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</si>
  <si>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</si>
  <si>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</si>
  <si>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</si>
  <si>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</si>
  <si>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</si>
  <si>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</si>
  <si>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</si>
  <si>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</si>
  <si>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</si>
  <si>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</si>
  <si>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</si>
  <si>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</si>
  <si>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</si>
  <si>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</si>
  <si>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</si>
  <si>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</si>
  <si>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</si>
  <si>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</si>
  <si>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</si>
  <si>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</si>
  <si>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</si>
  <si>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</si>
  <si>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</si>
  <si>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</si>
  <si>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</si>
  <si>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</si>
  <si>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</si>
  <si>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</si>
  <si>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</si>
  <si>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</si>
  <si>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</si>
  <si>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</si>
  <si>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</si>
  <si>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</si>
  <si>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</si>
  <si>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</si>
  <si>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</si>
  <si>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</si>
  <si>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</si>
  <si>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</si>
  <si>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</si>
  <si>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</si>
  <si>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</si>
  <si>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</si>
  <si>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</si>
  <si>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</si>
  <si>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</si>
  <si>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</si>
  <si>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①有形固定資産減価償却率及び②管路経年化率のいずれにおいて、類似団体の平均を超過しており、極めて経年化が進行していることを示しており、早急な対策が必要な状況にあると認識する。
基本計画に基づき、施設の最適化のもと更新投資の財源確保を確実に進めたい。
③管路更新率について、現在の投資額では、すべての施設を更新するのに１７０年程度かかってしまうため、施設の耐震補強を含む強靭化、長寿命化、また、ダウンサイジングを行うことで更新投資額の抑制も図りつつ確実な更新に努めたい。</t>
    <phoneticPr fontId="4"/>
  </si>
  <si>
    <t xml:space="preserve"> 更新投資を加速させる必要はあるが、必要量に対する財源が枯渇している状況である。この状況を解消するため、①生活基盤施設耐震化等交付金をはじめとする依存財源の積極的活用を図る。
②基本計画に基づき、施設の統廃合やダウンサイジングを行い更新投資額の抑制を図る。
③料金改定を視野に入れた財源の確保を進めていきつつ持続可能な水道運営を推進していく。</t>
    <phoneticPr fontId="4"/>
  </si>
  <si>
    <t>①経常収支比率について、対前年比で経常費用が増加している。主な要因として、衛生を用いた漏水解析の新規事業や消費税確定に伴う追加調整額、減価償却費によるものが大きい。経常収支比率は、類似団体の平均と変わりないが、需要予測では、人口減少に伴う給水人口の減少も予測されており、状況を注視していく必要がある。
③流動比率については、平成29年度末は300％以上あったが、平成29年度から平成30年度にかけて建設改良費に充てる企業債を利用しなかったため、内部留保資金からの支出が増え流動資産が減少したことで流動比率が低下した。令和元年度から資金と借入のバランスある活用をしており、今後においても内部留保資金の確保、経営の改善に努めていく。
④企業債残高対給水収益比率について、類似団体の平均を上回っており、③流動比率の改善も行いつつバランスのある財政運営を図っていく。
⑤料金回収率について、新型コロナウイルスに伴う水道料金の減免事業したことにより給水収益減少し、料金回収率が下がっている。
⑦施設利用率について、休止施設や過大施設によるものである。ダウンサイジングなど効率的な更新投資によって、施設規模の最適化を図りたい。
⑧有収率について、熊本地震以降水道管の耐震化や修繕の早めの対応などの要因もあり有収率が改善の方向に向かっていたが、令和4年度は老朽管からの漏水が多発したため有収率は向上しなかった。計画的に水道管の布設替を行い漏水防止に努める。また令和4年度からは衛生を用いた漏水解析の事業を取入れており、より効果的な漏水調査を今後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</si>
</sst>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0.94</c:v>
                </c:pt>
                <c:pt idx="1">
                  <c:v>0.59</c:v>
                </c:pt>
                <c:pt idx="2">
                  <c:v>0.57999999999999996</c:v>
                </c:pt>
                <c:pt idx="3">
                  <c:v>0.45</c:v>
                </c:pt>
                <c:pt idx="4">
                  <c:v>0.39</c:v>
                </c:pt>
              </c:numCache>
            </c:numRef>
          </c:val>
          <c:extLst>
            <c:ext xmlns:c16="http://schemas.microsoft.com/office/drawing/2014/chart" uri="{C3380CC4-5D6E-409C-BE32-E72D297353CC}">
              <c16:uniqueId val="{00000000-E587-42D4-9129-0C33057653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E587-42D4-9129-0C33057653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52.34</c:v>
                </c:pt>
                <c:pt idx="1">
                  <c:v>50.54</c:v>
                </c:pt>
                <c:pt idx="2">
                  <c:v>50.82</c:v>
                </c:pt>
                <c:pt idx="3">
                  <c:v>50.99</c:v>
                </c:pt>
                <c:pt idx="4">
                  <c:v>51.59</c:v>
                </c:pt>
              </c:numCache>
            </c:numRef>
          </c:val>
          <c:extLst>
            <c:ext xmlns:c16="http://schemas.microsoft.com/office/drawing/2014/chart" uri="{C3380CC4-5D6E-409C-BE32-E72D297353CC}">
              <c16:uniqueId val="{00000000-2CFA-4352-830D-91D9F3FB2C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2CFA-4352-830D-91D9F3FB2C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78.77</c:v>
                </c:pt>
                <c:pt idx="1">
                  <c:v>80.209999999999994</c:v>
                </c:pt>
                <c:pt idx="2">
                  <c:v>82.03</c:v>
                </c:pt>
                <c:pt idx="3">
                  <c:v>82.82</c:v>
                </c:pt>
                <c:pt idx="4">
                  <c:v>80.38</c:v>
                </c:pt>
              </c:numCache>
            </c:numRef>
          </c:val>
          <c:extLst>
            <c:ext xmlns:c16="http://schemas.microsoft.com/office/drawing/2014/chart" uri="{C3380CC4-5D6E-409C-BE32-E72D297353CC}">
              <c16:uniqueId val="{00000000-2BFB-4038-9617-8BF8ECDBDC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2BFB-4038-9617-8BF8ECDBDC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103.12</c:v>
                </c:pt>
                <c:pt idx="1">
                  <c:v>108.53</c:v>
                </c:pt>
                <c:pt idx="2">
                  <c:v>109.73</c:v>
                </c:pt>
                <c:pt idx="3">
                  <c:v>113</c:v>
                </c:pt>
                <c:pt idx="4">
                  <c:v>105.19</c:v>
                </c:pt>
              </c:numCache>
            </c:numRef>
          </c:val>
          <c:extLst>
            <c:ext xmlns:c16="http://schemas.microsoft.com/office/drawing/2014/chart" uri="{C3380CC4-5D6E-409C-BE32-E72D297353CC}">
              <c16:uniqueId val="{00000000-4FE4-4A5D-B6E4-C9761DE8BE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4FE4-4A5D-B6E4-C9761DE8BE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57.7</c:v>
                </c:pt>
                <c:pt idx="1">
                  <c:v>59.63</c:v>
                </c:pt>
                <c:pt idx="2">
                  <c:v>60.37</c:v>
                </c:pt>
                <c:pt idx="3">
                  <c:v>60.92</c:v>
                </c:pt>
                <c:pt idx="4">
                  <c:v>61.8</c:v>
                </c:pt>
              </c:numCache>
            </c:numRef>
          </c:val>
          <c:extLst>
            <c:ext xmlns:c16="http://schemas.microsoft.com/office/drawing/2014/chart" uri="{C3380CC4-5D6E-409C-BE32-E72D297353CC}">
              <c16:uniqueId val="{00000000-ABF7-40BD-A027-0F1065C08A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ABF7-40BD-A027-0F1065C08A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37.74</c:v>
                </c:pt>
                <c:pt idx="1">
                  <c:v>40.69</c:v>
                </c:pt>
                <c:pt idx="2">
                  <c:v>39.96</c:v>
                </c:pt>
                <c:pt idx="3">
                  <c:v>43.02</c:v>
                </c:pt>
                <c:pt idx="4">
                  <c:v>44.03</c:v>
                </c:pt>
              </c:numCache>
            </c:numRef>
          </c:val>
          <c:extLst>
            <c:ext xmlns:c16="http://schemas.microsoft.com/office/drawing/2014/chart" uri="{C3380CC4-5D6E-409C-BE32-E72D297353CC}">
              <c16:uniqueId val="{00000000-FDE9-4B69-897F-C57A619C1F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FDE9-4B69-897F-C57A619C1F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E8-4B4F-9F79-43973713F9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C4E8-4B4F-9F79-43973713F9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156.49</c:v>
                </c:pt>
                <c:pt idx="1">
                  <c:v>155.72999999999999</c:v>
                </c:pt>
                <c:pt idx="2">
                  <c:v>166.65</c:v>
                </c:pt>
                <c:pt idx="3">
                  <c:v>159.37</c:v>
                </c:pt>
                <c:pt idx="4">
                  <c:v>143.03</c:v>
                </c:pt>
              </c:numCache>
            </c:numRef>
          </c:val>
          <c:extLst>
            <c:ext xmlns:c16="http://schemas.microsoft.com/office/drawing/2014/chart" uri="{C3380CC4-5D6E-409C-BE32-E72D297353CC}">
              <c16:uniqueId val="{00000000-F83D-4957-A9DB-794A5CB821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F83D-4957-A9DB-794A5CB821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629.41</c:v>
                </c:pt>
                <c:pt idx="1">
                  <c:v>608.6</c:v>
                </c:pt>
                <c:pt idx="2">
                  <c:v>574.45000000000005</c:v>
                </c:pt>
                <c:pt idx="3">
                  <c:v>547.67999999999995</c:v>
                </c:pt>
                <c:pt idx="4">
                  <c:v>644.79</c:v>
                </c:pt>
              </c:numCache>
            </c:numRef>
          </c:val>
          <c:extLst>
            <c:ext xmlns:c16="http://schemas.microsoft.com/office/drawing/2014/chart" uri="{C3380CC4-5D6E-409C-BE32-E72D297353CC}">
              <c16:uniqueId val="{00000000-50F8-4221-B53D-D3067A8565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50F8-4221-B53D-D3067A8565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94.87</c:v>
                </c:pt>
                <c:pt idx="1">
                  <c:v>103.71</c:v>
                </c:pt>
                <c:pt idx="2">
                  <c:v>105.1</c:v>
                </c:pt>
                <c:pt idx="3">
                  <c:v>111.71</c:v>
                </c:pt>
                <c:pt idx="4">
                  <c:v>83.53</c:v>
                </c:pt>
              </c:numCache>
            </c:numRef>
          </c:val>
          <c:extLst>
            <c:ext xmlns:c16="http://schemas.microsoft.com/office/drawing/2014/chart" uri="{C3380CC4-5D6E-409C-BE32-E72D297353CC}">
              <c16:uniqueId val="{00000000-62F4-47D3-BF51-4000FE4A428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62F4-47D3-BF51-4000FE4A428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173.06</c:v>
                </c:pt>
                <c:pt idx="1">
                  <c:v>158.91</c:v>
                </c:pt>
                <c:pt idx="2">
                  <c:v>158.32</c:v>
                </c:pt>
                <c:pt idx="3">
                  <c:v>148.19999999999999</c:v>
                </c:pt>
                <c:pt idx="4">
                  <c:v>168.63</c:v>
                </c:pt>
              </c:numCache>
            </c:numRef>
          </c:val>
          <c:extLst>
            <c:ext xmlns:c16="http://schemas.microsoft.com/office/drawing/2014/chart" uri="{C3380CC4-5D6E-409C-BE32-E72D297353CC}">
              <c16:uniqueId val="{00000000-1B39-49B9-A105-094EEB25A1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B39-49B9-A105-094EEB25A1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熊本県　御船町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17051</v>
      </c>
      <c r="AM8" s="69"/>
      <c r="AN8" s="69"/>
      <c r="AO8" s="69"/>
      <c r="AP8" s="69"/>
      <c r="AQ8" s="69"/>
      <c r="AR8" s="69"/>
      <c r="AS8" s="69"/>
      <c r="AT8" s="37">
        <f>データ!$S$6</f>
        <v>99.03</v>
      </c>
      <c r="AU8" s="38"/>
      <c r="AV8" s="38"/>
      <c r="AW8" s="38"/>
      <c r="AX8" s="38"/>
      <c r="AY8" s="38"/>
      <c r="AZ8" s="38"/>
      <c r="BA8" s="38"/>
      <c r="BB8" s="58">
        <f>データ!$T$6</f>
        <v>172.18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54.09</v>
      </c>
      <c r="J10" s="38"/>
      <c r="K10" s="38"/>
      <c r="L10" s="38"/>
      <c r="M10" s="38"/>
      <c r="N10" s="38"/>
      <c r="O10" s="68"/>
      <c r="P10" s="58">
        <f>データ!$P$6</f>
        <v>92.56</v>
      </c>
      <c r="Q10" s="58"/>
      <c r="R10" s="58"/>
      <c r="S10" s="58"/>
      <c r="T10" s="58"/>
      <c r="U10" s="58"/>
      <c r="V10" s="58"/>
      <c r="W10" s="69">
        <f>データ!$Q$6</f>
        <v>3360</v>
      </c>
      <c r="X10" s="69"/>
      <c r="Y10" s="69"/>
      <c r="Z10" s="69"/>
      <c r="AA10" s="69"/>
      <c r="AB10" s="69"/>
      <c r="AC10" s="69"/>
      <c r="AD10" s="2"/>
      <c r="AE10" s="2"/>
      <c r="AF10" s="2"/>
      <c r="AG10" s="2"/>
      <c r="AH10" s="2"/>
      <c r="AI10" s="2"/>
      <c r="AJ10" s="2"/>
      <c r="AK10" s="2"/>
      <c r="AL10" s="69">
        <f>データ!$U$6</f>
        <v>15771</v>
      </c>
      <c r="AM10" s="69"/>
      <c r="AN10" s="69"/>
      <c r="AO10" s="69"/>
      <c r="AP10" s="69"/>
      <c r="AQ10" s="69"/>
      <c r="AR10" s="69"/>
      <c r="AS10" s="69"/>
      <c r="AT10" s="37">
        <f>データ!$V$6</f>
        <v>51.23</v>
      </c>
      <c r="AU10" s="38"/>
      <c r="AV10" s="38"/>
      <c r="AW10" s="38"/>
      <c r="AX10" s="38"/>
      <c r="AY10" s="38"/>
      <c r="AZ10" s="38"/>
      <c r="BA10" s="38"/>
      <c r="BB10" s="58">
        <f>データ!$W$6</f>
        <v>307.85000000000002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GcZ9bQbNkJHYOJmA7EV7vs0MVD75tgkEtYwB2QeZg3pNRi1ImBTnqIRulMBaR8Xql+Ic55tXSEiB7DyaInBYg==" saltValue="k1YY4oJUDCwvbcKJGrShq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434418</v>
      </c>
      <c r="D6" s="20">
        <f t="shared" si="3"/>
        <v>46</v>
      </c>
      <c r="E6" s="20">
        <f t="shared" si="3"/>
        <v>1</v>
      </c>
      <c r="F6" s="20">
        <f t="shared" si="3"/>
        <v>0</v>
      </c>
      <c r="G6" s="20">
        <f t="shared" si="3"/>
        <v>1</v>
      </c>
      <c r="H6" s="20" t="str">
        <f t="shared" si="3"/>
        <v>熊本県　御船町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54.09</v>
      </c>
      <c r="P6" s="21">
        <f t="shared" si="3"/>
        <v>92.56</v>
      </c>
      <c r="Q6" s="21">
        <f t="shared" si="3"/>
        <v>3360</v>
      </c>
      <c r="R6" s="21">
        <f t="shared" si="3"/>
        <v>17051</v>
      </c>
      <c r="S6" s="21">
        <f t="shared" si="3"/>
        <v>99.03</v>
      </c>
      <c r="T6" s="21">
        <f t="shared" si="3"/>
        <v>172.18</v>
      </c>
      <c r="U6" s="21">
        <f t="shared" si="3"/>
        <v>15771</v>
      </c>
      <c r="V6" s="21">
        <f t="shared" si="3"/>
        <v>51.23</v>
      </c>
      <c r="W6" s="21">
        <f t="shared" si="3"/>
        <v>307.85000000000002</v>
      </c>
      <c r="X6" s="22">
        <f>IF(X7="",NA(),X7)</f>
        <v>103.12</v>
      </c>
      <c r="Y6" s="22">
        <f t="shared" ref="Y6:AG6" si="4">IF(Y7="",NA(),Y7)</f>
        <v>108.53</v>
      </c>
      <c r="Z6" s="22">
        <f t="shared" si="4"/>
        <v>109.73</v>
      </c>
      <c r="AA6" s="22">
        <f t="shared" si="4"/>
        <v>113</v>
      </c>
      <c r="AB6" s="22">
        <f t="shared" si="4"/>
        <v>105.19</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156.49</v>
      </c>
      <c r="AU6" s="22">
        <f t="shared" ref="AU6:BC6" si="6">IF(AU7="",NA(),AU7)</f>
        <v>155.72999999999999</v>
      </c>
      <c r="AV6" s="22">
        <f t="shared" si="6"/>
        <v>166.65</v>
      </c>
      <c r="AW6" s="22">
        <f t="shared" si="6"/>
        <v>159.37</v>
      </c>
      <c r="AX6" s="22">
        <f t="shared" si="6"/>
        <v>143.03</v>
      </c>
      <c r="AY6" s="22">
        <f t="shared" si="6"/>
        <v>369.69</v>
      </c>
      <c r="AZ6" s="22">
        <f t="shared" si="6"/>
        <v>379.08</v>
      </c>
      <c r="BA6" s="22">
        <f t="shared" si="6"/>
        <v>367.55</v>
      </c>
      <c r="BB6" s="22">
        <f t="shared" si="6"/>
        <v>378.56</v>
      </c>
      <c r="BC6" s="22">
        <f t="shared" si="6"/>
        <v>364.46</v>
      </c>
      <c r="BD6" s="21" t="str">
        <f>IF(BD7="","",IF(BD7="-","【-】","【"&amp;SUBSTITUTE(TEXT(BD7,"#,##0.00"),"-","△")&amp;"】"))</f>
        <v>【252.29】</v>
      </c>
      <c r="BE6" s="22">
        <f>IF(BE7="",NA(),BE7)</f>
        <v>629.41</v>
      </c>
      <c r="BF6" s="22">
        <f t="shared" ref="BF6:BN6" si="7">IF(BF7="",NA(),BF7)</f>
        <v>608.6</v>
      </c>
      <c r="BG6" s="22">
        <f t="shared" si="7"/>
        <v>574.45000000000005</v>
      </c>
      <c r="BH6" s="22">
        <f t="shared" si="7"/>
        <v>547.67999999999995</v>
      </c>
      <c r="BI6" s="22">
        <f t="shared" si="7"/>
        <v>644.79</v>
      </c>
      <c r="BJ6" s="22">
        <f t="shared" si="7"/>
        <v>402.99</v>
      </c>
      <c r="BK6" s="22">
        <f t="shared" si="7"/>
        <v>398.98</v>
      </c>
      <c r="BL6" s="22">
        <f t="shared" si="7"/>
        <v>418.68</v>
      </c>
      <c r="BM6" s="22">
        <f t="shared" si="7"/>
        <v>395.68</v>
      </c>
      <c r="BN6" s="22">
        <f t="shared" si="7"/>
        <v>403.72</v>
      </c>
      <c r="BO6" s="21" t="str">
        <f>IF(BO7="","",IF(BO7="-","【-】","【"&amp;SUBSTITUTE(TEXT(BO7,"#,##0.00"),"-","△")&amp;"】"))</f>
        <v>【268.07】</v>
      </c>
      <c r="BP6" s="22">
        <f>IF(BP7="",NA(),BP7)</f>
        <v>94.87</v>
      </c>
      <c r="BQ6" s="22">
        <f t="shared" ref="BQ6:BY6" si="8">IF(BQ7="",NA(),BQ7)</f>
        <v>103.71</v>
      </c>
      <c r="BR6" s="22">
        <f t="shared" si="8"/>
        <v>105.1</v>
      </c>
      <c r="BS6" s="22">
        <f t="shared" si="8"/>
        <v>111.71</v>
      </c>
      <c r="BT6" s="22">
        <f t="shared" si="8"/>
        <v>83.53</v>
      </c>
      <c r="BU6" s="22">
        <f t="shared" si="8"/>
        <v>98.66</v>
      </c>
      <c r="BV6" s="22">
        <f t="shared" si="8"/>
        <v>98.64</v>
      </c>
      <c r="BW6" s="22">
        <f t="shared" si="8"/>
        <v>94.78</v>
      </c>
      <c r="BX6" s="22">
        <f t="shared" si="8"/>
        <v>97.59</v>
      </c>
      <c r="BY6" s="22">
        <f t="shared" si="8"/>
        <v>92.17</v>
      </c>
      <c r="BZ6" s="21" t="str">
        <f>IF(BZ7="","",IF(BZ7="-","【-】","【"&amp;SUBSTITUTE(TEXT(BZ7,"#,##0.00"),"-","△")&amp;"】"))</f>
        <v>【97.47】</v>
      </c>
      <c r="CA6" s="22">
        <f>IF(CA7="",NA(),CA7)</f>
        <v>173.06</v>
      </c>
      <c r="CB6" s="22">
        <f t="shared" ref="CB6:CJ6" si="9">IF(CB7="",NA(),CB7)</f>
        <v>158.91</v>
      </c>
      <c r="CC6" s="22">
        <f t="shared" si="9"/>
        <v>158.32</v>
      </c>
      <c r="CD6" s="22">
        <f t="shared" si="9"/>
        <v>148.19999999999999</v>
      </c>
      <c r="CE6" s="22">
        <f t="shared" si="9"/>
        <v>168.63</v>
      </c>
      <c r="CF6" s="22">
        <f t="shared" si="9"/>
        <v>178.59</v>
      </c>
      <c r="CG6" s="22">
        <f t="shared" si="9"/>
        <v>178.92</v>
      </c>
      <c r="CH6" s="22">
        <f t="shared" si="9"/>
        <v>181.3</v>
      </c>
      <c r="CI6" s="22">
        <f t="shared" si="9"/>
        <v>181.71</v>
      </c>
      <c r="CJ6" s="22">
        <f t="shared" si="9"/>
        <v>188.51</v>
      </c>
      <c r="CK6" s="21" t="str">
        <f>IF(CK7="","",IF(CK7="-","【-】","【"&amp;SUBSTITUTE(TEXT(CK7,"#,##0.00"),"-","△")&amp;"】"))</f>
        <v>【174.75】</v>
      </c>
      <c r="CL6" s="22">
        <f>IF(CL7="",NA(),CL7)</f>
        <v>52.34</v>
      </c>
      <c r="CM6" s="22">
        <f t="shared" ref="CM6:CU6" si="10">IF(CM7="",NA(),CM7)</f>
        <v>50.54</v>
      </c>
      <c r="CN6" s="22">
        <f t="shared" si="10"/>
        <v>50.82</v>
      </c>
      <c r="CO6" s="22">
        <f t="shared" si="10"/>
        <v>50.99</v>
      </c>
      <c r="CP6" s="22">
        <f t="shared" si="10"/>
        <v>51.59</v>
      </c>
      <c r="CQ6" s="22">
        <f t="shared" si="10"/>
        <v>55.03</v>
      </c>
      <c r="CR6" s="22">
        <f t="shared" si="10"/>
        <v>55.14</v>
      </c>
      <c r="CS6" s="22">
        <f t="shared" si="10"/>
        <v>55.89</v>
      </c>
      <c r="CT6" s="22">
        <f t="shared" si="10"/>
        <v>55.72</v>
      </c>
      <c r="CU6" s="22">
        <f t="shared" si="10"/>
        <v>55.31</v>
      </c>
      <c r="CV6" s="21" t="str">
        <f>IF(CV7="","",IF(CV7="-","【-】","【"&amp;SUBSTITUTE(TEXT(CV7,"#,##0.00"),"-","△")&amp;"】"))</f>
        <v>【59.97】</v>
      </c>
      <c r="CW6" s="22">
        <f>IF(CW7="",NA(),CW7)</f>
        <v>78.77</v>
      </c>
      <c r="CX6" s="22">
        <f t="shared" ref="CX6:DF6" si="11">IF(CX7="",NA(),CX7)</f>
        <v>80.209999999999994</v>
      </c>
      <c r="CY6" s="22">
        <f t="shared" si="11"/>
        <v>82.03</v>
      </c>
      <c r="CZ6" s="22">
        <f t="shared" si="11"/>
        <v>82.82</v>
      </c>
      <c r="DA6" s="22">
        <f t="shared" si="11"/>
        <v>80.38</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57.7</v>
      </c>
      <c r="DI6" s="22">
        <f t="shared" ref="DI6:DQ6" si="12">IF(DI7="",NA(),DI7)</f>
        <v>59.63</v>
      </c>
      <c r="DJ6" s="22">
        <f t="shared" si="12"/>
        <v>60.37</v>
      </c>
      <c r="DK6" s="22">
        <f t="shared" si="12"/>
        <v>60.92</v>
      </c>
      <c r="DL6" s="22">
        <f t="shared" si="12"/>
        <v>61.8</v>
      </c>
      <c r="DM6" s="22">
        <f t="shared" si="12"/>
        <v>48.87</v>
      </c>
      <c r="DN6" s="22">
        <f t="shared" si="12"/>
        <v>49.92</v>
      </c>
      <c r="DO6" s="22">
        <f t="shared" si="12"/>
        <v>50.63</v>
      </c>
      <c r="DP6" s="22">
        <f t="shared" si="12"/>
        <v>51.29</v>
      </c>
      <c r="DQ6" s="22">
        <f t="shared" si="12"/>
        <v>52.2</v>
      </c>
      <c r="DR6" s="21" t="str">
        <f>IF(DR7="","",IF(DR7="-","【-】","【"&amp;SUBSTITUTE(TEXT(DR7,"#,##0.00"),"-","△")&amp;"】"))</f>
        <v>【51.51】</v>
      </c>
      <c r="DS6" s="22">
        <f>IF(DS7="",NA(),DS7)</f>
        <v>37.74</v>
      </c>
      <c r="DT6" s="22">
        <f t="shared" ref="DT6:EB6" si="13">IF(DT7="",NA(),DT7)</f>
        <v>40.69</v>
      </c>
      <c r="DU6" s="22">
        <f t="shared" si="13"/>
        <v>39.96</v>
      </c>
      <c r="DV6" s="22">
        <f t="shared" si="13"/>
        <v>43.02</v>
      </c>
      <c r="DW6" s="22">
        <f t="shared" si="13"/>
        <v>44.03</v>
      </c>
      <c r="DX6" s="22">
        <f t="shared" si="13"/>
        <v>14.85</v>
      </c>
      <c r="DY6" s="22">
        <f t="shared" si="13"/>
        <v>16.88</v>
      </c>
      <c r="DZ6" s="22">
        <f t="shared" si="13"/>
        <v>18.28</v>
      </c>
      <c r="EA6" s="22">
        <f t="shared" si="13"/>
        <v>19.61</v>
      </c>
      <c r="EB6" s="22">
        <f t="shared" si="13"/>
        <v>20.73</v>
      </c>
      <c r="EC6" s="21" t="str">
        <f>IF(EC7="","",IF(EC7="-","【-】","【"&amp;SUBSTITUTE(TEXT(EC7,"#,##0.00"),"-","△")&amp;"】"))</f>
        <v>【23.75】</v>
      </c>
      <c r="ED6" s="22">
        <f>IF(ED7="",NA(),ED7)</f>
        <v>0.94</v>
      </c>
      <c r="EE6" s="22">
        <f t="shared" ref="EE6:EM6" si="14">IF(EE7="",NA(),EE7)</f>
        <v>0.59</v>
      </c>
      <c r="EF6" s="22">
        <f t="shared" si="14"/>
        <v>0.57999999999999996</v>
      </c>
      <c r="EG6" s="22">
        <f t="shared" si="14"/>
        <v>0.45</v>
      </c>
      <c r="EH6" s="22">
        <f t="shared" si="14"/>
        <v>0.39</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434418</v>
      </c>
      <c r="D7" s="24">
        <v>46</v>
      </c>
      <c r="E7" s="24">
        <v>1</v>
      </c>
      <c r="F7" s="24">
        <v>0</v>
      </c>
      <c r="G7" s="24">
        <v>1</v>
      </c>
      <c r="H7" s="24" t="s">
        <v>93</v>
      </c>
      <c r="I7" s="24" t="s">
        <v>94</v>
      </c>
      <c r="J7" s="24" t="s">
        <v>95</v>
      </c>
      <c r="K7" s="24" t="s">
        <v>96</v>
      </c>
      <c r="L7" s="24" t="s">
        <v>97</v>
      </c>
      <c r="M7" s="24" t="s">
        <v>98</v>
      </c>
      <c r="N7" s="25" t="s">
        <v>99</v>
      </c>
      <c r="O7" s="25">
        <v>54.09</v>
      </c>
      <c r="P7" s="25">
        <v>92.56</v>
      </c>
      <c r="Q7" s="25">
        <v>3360</v>
      </c>
      <c r="R7" s="25">
        <v>17051</v>
      </c>
      <c r="S7" s="25">
        <v>99.03</v>
      </c>
      <c r="T7" s="25">
        <v>172.18</v>
      </c>
      <c r="U7" s="25">
        <v>15771</v>
      </c>
      <c r="V7" s="25">
        <v>51.23</v>
      </c>
      <c r="W7" s="25">
        <v>307.85000000000002</v>
      </c>
      <c r="X7" s="25">
        <v>103.12</v>
      </c>
      <c r="Y7" s="25">
        <v>108.53</v>
      </c>
      <c r="Z7" s="25">
        <v>109.73</v>
      </c>
      <c r="AA7" s="25">
        <v>113</v>
      </c>
      <c r="AB7" s="25">
        <v>105.19</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156.49</v>
      </c>
      <c r="AU7" s="25">
        <v>155.72999999999999</v>
      </c>
      <c r="AV7" s="25">
        <v>166.65</v>
      </c>
      <c r="AW7" s="25">
        <v>159.37</v>
      </c>
      <c r="AX7" s="25">
        <v>143.03</v>
      </c>
      <c r="AY7" s="25">
        <v>369.69</v>
      </c>
      <c r="AZ7" s="25">
        <v>379.08</v>
      </c>
      <c r="BA7" s="25">
        <v>367.55</v>
      </c>
      <c r="BB7" s="25">
        <v>378.56</v>
      </c>
      <c r="BC7" s="25">
        <v>364.46</v>
      </c>
      <c r="BD7" s="25">
        <v>252.29</v>
      </c>
      <c r="BE7" s="25">
        <v>629.41</v>
      </c>
      <c r="BF7" s="25">
        <v>608.6</v>
      </c>
      <c r="BG7" s="25">
        <v>574.45000000000005</v>
      </c>
      <c r="BH7" s="25">
        <v>547.67999999999995</v>
      </c>
      <c r="BI7" s="25">
        <v>644.79</v>
      </c>
      <c r="BJ7" s="25">
        <v>402.99</v>
      </c>
      <c r="BK7" s="25">
        <v>398.98</v>
      </c>
      <c r="BL7" s="25">
        <v>418.68</v>
      </c>
      <c r="BM7" s="25">
        <v>395.68</v>
      </c>
      <c r="BN7" s="25">
        <v>403.72</v>
      </c>
      <c r="BO7" s="25">
        <v>268.07</v>
      </c>
      <c r="BP7" s="25">
        <v>94.87</v>
      </c>
      <c r="BQ7" s="25">
        <v>103.71</v>
      </c>
      <c r="BR7" s="25">
        <v>105.1</v>
      </c>
      <c r="BS7" s="25">
        <v>111.71</v>
      </c>
      <c r="BT7" s="25">
        <v>83.53</v>
      </c>
      <c r="BU7" s="25">
        <v>98.66</v>
      </c>
      <c r="BV7" s="25">
        <v>98.64</v>
      </c>
      <c r="BW7" s="25">
        <v>94.78</v>
      </c>
      <c r="BX7" s="25">
        <v>97.59</v>
      </c>
      <c r="BY7" s="25">
        <v>92.17</v>
      </c>
      <c r="BZ7" s="25">
        <v>97.47</v>
      </c>
      <c r="CA7" s="25">
        <v>173.06</v>
      </c>
      <c r="CB7" s="25">
        <v>158.91</v>
      </c>
      <c r="CC7" s="25">
        <v>158.32</v>
      </c>
      <c r="CD7" s="25">
        <v>148.19999999999999</v>
      </c>
      <c r="CE7" s="25">
        <v>168.63</v>
      </c>
      <c r="CF7" s="25">
        <v>178.59</v>
      </c>
      <c r="CG7" s="25">
        <v>178.92</v>
      </c>
      <c r="CH7" s="25">
        <v>181.3</v>
      </c>
      <c r="CI7" s="25">
        <v>181.71</v>
      </c>
      <c r="CJ7" s="25">
        <v>188.51</v>
      </c>
      <c r="CK7" s="25">
        <v>174.75</v>
      </c>
      <c r="CL7" s="25">
        <v>52.34</v>
      </c>
      <c r="CM7" s="25">
        <v>50.54</v>
      </c>
      <c r="CN7" s="25">
        <v>50.82</v>
      </c>
      <c r="CO7" s="25">
        <v>50.99</v>
      </c>
      <c r="CP7" s="25">
        <v>51.59</v>
      </c>
      <c r="CQ7" s="25">
        <v>55.03</v>
      </c>
      <c r="CR7" s="25">
        <v>55.14</v>
      </c>
      <c r="CS7" s="25">
        <v>55.89</v>
      </c>
      <c r="CT7" s="25">
        <v>55.72</v>
      </c>
      <c r="CU7" s="25">
        <v>55.31</v>
      </c>
      <c r="CV7" s="25">
        <v>59.97</v>
      </c>
      <c r="CW7" s="25">
        <v>78.77</v>
      </c>
      <c r="CX7" s="25">
        <v>80.209999999999994</v>
      </c>
      <c r="CY7" s="25">
        <v>82.03</v>
      </c>
      <c r="CZ7" s="25">
        <v>82.82</v>
      </c>
      <c r="DA7" s="25">
        <v>80.38</v>
      </c>
      <c r="DB7" s="25">
        <v>81.900000000000006</v>
      </c>
      <c r="DC7" s="25">
        <v>81.39</v>
      </c>
      <c r="DD7" s="25">
        <v>81.27</v>
      </c>
      <c r="DE7" s="25">
        <v>81.260000000000005</v>
      </c>
      <c r="DF7" s="25">
        <v>80.36</v>
      </c>
      <c r="DG7" s="25">
        <v>89.76</v>
      </c>
      <c r="DH7" s="25">
        <v>57.7</v>
      </c>
      <c r="DI7" s="25">
        <v>59.63</v>
      </c>
      <c r="DJ7" s="25">
        <v>60.37</v>
      </c>
      <c r="DK7" s="25">
        <v>60.92</v>
      </c>
      <c r="DL7" s="25">
        <v>61.8</v>
      </c>
      <c r="DM7" s="25">
        <v>48.87</v>
      </c>
      <c r="DN7" s="25">
        <v>49.92</v>
      </c>
      <c r="DO7" s="25">
        <v>50.63</v>
      </c>
      <c r="DP7" s="25">
        <v>51.29</v>
      </c>
      <c r="DQ7" s="25">
        <v>52.2</v>
      </c>
      <c r="DR7" s="25">
        <v>51.51</v>
      </c>
      <c r="DS7" s="25">
        <v>37.74</v>
      </c>
      <c r="DT7" s="25">
        <v>40.69</v>
      </c>
      <c r="DU7" s="25">
        <v>39.96</v>
      </c>
      <c r="DV7" s="25">
        <v>43.02</v>
      </c>
      <c r="DW7" s="25">
        <v>44.03</v>
      </c>
      <c r="DX7" s="25">
        <v>14.85</v>
      </c>
      <c r="DY7" s="25">
        <v>16.88</v>
      </c>
      <c r="DZ7" s="25">
        <v>18.28</v>
      </c>
      <c r="EA7" s="25">
        <v>19.61</v>
      </c>
      <c r="EB7" s="25">
        <v>20.73</v>
      </c>
      <c r="EC7" s="25">
        <v>23.75</v>
      </c>
      <c r="ED7" s="25">
        <v>0.94</v>
      </c>
      <c r="EE7" s="25">
        <v>0.59</v>
      </c>
      <c r="EF7" s="25">
        <v>0.57999999999999996</v>
      </c>
      <c r="EG7" s="25">
        <v>0.45</v>
      </c>
      <c r="EH7" s="25">
        <v>0.39</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2024-02-14T00:50:52Z</cp:lastPrinted>
  <dcterms:created xsi:type="dcterms:W3CDTF">2023-12-05T01:01:58Z</dcterms:created>
  <dcterms:modified xsi:type="dcterms:W3CDTF">2024-02-14T00:54:36Z</dcterms:modified>
  <cp:category/>
</cp:coreProperties>
</file>