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.0.225\共有\課フォルダ\12水・環境課\02_水質保全係\02_農集\☆R5年度\02_決算統計\〇6131〆経営分析\水道\"/>
    </mc:Choice>
  </mc:AlternateContent>
  <xr:revisionPtr revIDLastSave="0" documentId="8_{D35CD2BC-FBA1-47FC-A1F7-DB39D60C1328}" xr6:coauthVersionLast="47" xr6:coauthVersionMax="47" xr10:uidLastSave="{00000000-0000-0000-0000-000000000000}"/>
  <workbookProtection workbookAlgorithmName="SHA-512" workbookHashValue="Swp3pz5xQ2+EjCTwSYdAu/l/J8WOBLaNhkFSlwDY1gWbBNhACZIsp0XLo8dbd0yBfr47FolanjTWhEZWihk8yQ==" workbookSaltValue="2a8x+VKmycmMxh+JCjcHOA==" workbookSpinCount="100000" lockStructure="1"/>
  <bookViews>
    <workbookView xWindow="0" yWindow="375" windowWidth="28800" windowHeight="1510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H85" i="4"/>
  <c r="BB10" i="4"/>
  <c r="AT10" i="4"/>
  <c r="AL10" i="4"/>
  <c r="AT8" i="4"/>
  <c r="AL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<sst xmlns="http://schemas.openxmlformats.org/spreadsheetml/2006/main" count="228" uniqueCount="113">
  <si>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経営比較分析表（令和4年度決算）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</si>
  <si>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</si>
  <si>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</si>
  <si>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</si>
  <si>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</si>
  <si>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</si>
  <si>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</si>
  <si>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</si>
  <si>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</si>
  <si>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</si>
  <si>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</si>
  <si>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</si>
  <si>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</si>
  <si>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</si>
  <si>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</si>
  <si>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</si>
  <si>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</si>
  <si>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</si>
  <si>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</si>
  <si>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</si>
  <si>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</si>
  <si>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</si>
  <si>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</si>
  <si>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</si>
  <si>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</si>
  <si>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</si>
  <si>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</si>
  <si>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</si>
  <si>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</si>
  <si>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</si>
  <si>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</si>
  <si>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</si>
  <si>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</si>
  <si>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</si>
  <si>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</si>
  <si>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</si>
  <si>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</si>
  <si>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</si>
  <si>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</si>
  <si>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</si>
  <si>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</si>
  <si>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</si>
  <si>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</si>
  <si>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</si>
  <si>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</si>
  <si>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</si>
  <si>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</si>
  <si>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</si>
  <si>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</si>
  <si>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</si>
  <si>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</si>
  <si>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</si>
  <si>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</si>
  <si>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</si>
  <si>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</si>
  <si>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</si>
  <si>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</si>
  <si>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</si>
  <si>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</si>
  <si>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</si>
  <si>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</si>
  <si>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</si>
  <si>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</si>
  <si>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</si>
  <si>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</si>
  <si>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</si>
  <si>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</si>
  <si>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</si>
  <si>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</si>
  <si>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</si>
  <si>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</si>
  <si>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</si>
  <si>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</si>
  <si>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</si>
  <si>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</si>
  <si>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</si>
  <si>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</si>
  <si>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</si>
  <si>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</si>
  <si>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</si>
  <si>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</si>
  <si>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</si>
  <si>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</si>
  <si>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</si>
  <si>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</si>
  <si>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</si>
  <si>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</si>
  <si>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</si>
  <si>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</si>
  <si>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</si>
  <si>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</si>
  <si>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</si>
  <si>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</si>
  <si>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南阿蘇村</t>
  </si>
  <si>
    <t>法適用</t>
  </si>
  <si>
    <t>水道事業</t>
  </si>
  <si>
    <t>末端給水事業</t>
  </si>
  <si>
    <t>A9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</si>
  <si>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</si>
  <si>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</si>
  <si>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</si>
  <si>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</si>
  <si>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</si>
  <si>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</si>
  <si>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</si>
  <si>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</si>
  <si>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</si>
  <si>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</si>
  <si>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</si>
  <si>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</si>
  <si>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未だ耐用年数を超えた施設もあることから、経営に与える影響を考慮しながら、計画的な整備を進めていく。</t>
    <rPh sb="1" eb="2">
      <t>イマ</t>
    </rPh>
    <rPh sb="3" eb="7">
      <t>タイヨウネンスウ</t>
    </rPh>
    <rPh sb="8" eb="9">
      <t>コ</t>
    </rPh>
    <rPh sb="11" eb="13">
      <t>シセツ</t>
    </rPh>
    <rPh sb="21" eb="23">
      <t>ケイエイ</t>
    </rPh>
    <rPh sb="24" eb="25">
      <t>アタ</t>
    </rPh>
    <rPh sb="27" eb="29">
      <t>エイキョウ</t>
    </rPh>
    <rPh sb="30" eb="32">
      <t>コウリョ</t>
    </rPh>
    <rPh sb="37" eb="40">
      <t>ケイカクテキ</t>
    </rPh>
    <rPh sb="41" eb="43">
      <t>セイビ</t>
    </rPh>
    <rPh sb="44" eb="45">
      <t>スス</t>
    </rPh>
    <phoneticPr fontId="4"/>
  </si>
  <si>
    <t>　熊本地震以降、給水人口・収益の減少にある程度の落ち着きが見られるものの、熊本地震前の経営状況には及ばない。
　また、残る老朽化施設の更新を含め、経営戦略並びに新水道ビジョンに基づき、社会情勢等を勘案しながら今後も定期的な料金改定等を行い、事業経営の改善を図る。また、令和７年度において経営戦略の見直しを行う。
　</t>
    <rPh sb="1" eb="3">
      <t>クマモト</t>
    </rPh>
    <rPh sb="3" eb="5">
      <t>ジシン</t>
    </rPh>
    <rPh sb="5" eb="7">
      <t>イコウ</t>
    </rPh>
    <rPh sb="8" eb="10">
      <t>キュウスイ</t>
    </rPh>
    <rPh sb="10" eb="12">
      <t>ジンコウ</t>
    </rPh>
    <rPh sb="13" eb="15">
      <t>シュウエキ</t>
    </rPh>
    <rPh sb="16" eb="18">
      <t>ゲンショウ</t>
    </rPh>
    <rPh sb="21" eb="23">
      <t>テイド</t>
    </rPh>
    <rPh sb="24" eb="25">
      <t>オ</t>
    </rPh>
    <rPh sb="26" eb="27">
      <t>ツ</t>
    </rPh>
    <rPh sb="29" eb="30">
      <t>ミ</t>
    </rPh>
    <rPh sb="37" eb="41">
      <t>クマモトジシン</t>
    </rPh>
    <rPh sb="41" eb="42">
      <t>マエ</t>
    </rPh>
    <rPh sb="43" eb="45">
      <t>ケイエイ</t>
    </rPh>
    <rPh sb="45" eb="47">
      <t>ジョウキョウ</t>
    </rPh>
    <rPh sb="49" eb="50">
      <t>オヨ</t>
    </rPh>
    <rPh sb="59" eb="60">
      <t>ノコ</t>
    </rPh>
    <rPh sb="61" eb="64">
      <t>ロウキュウカ</t>
    </rPh>
    <rPh sb="64" eb="66">
      <t>シセツ</t>
    </rPh>
    <rPh sb="67" eb="69">
      <t>コウシン</t>
    </rPh>
    <rPh sb="70" eb="71">
      <t>フク</t>
    </rPh>
    <rPh sb="73" eb="75">
      <t>ケイエイ</t>
    </rPh>
    <rPh sb="75" eb="77">
      <t>センリャク</t>
    </rPh>
    <rPh sb="77" eb="78">
      <t>ナラ</t>
    </rPh>
    <rPh sb="80" eb="81">
      <t>シン</t>
    </rPh>
    <rPh sb="81" eb="83">
      <t>スイドウ</t>
    </rPh>
    <rPh sb="88" eb="89">
      <t>モト</t>
    </rPh>
    <rPh sb="92" eb="97">
      <t>シャカイジョウセイトウ</t>
    </rPh>
    <rPh sb="98" eb="100">
      <t>カンアン</t>
    </rPh>
    <rPh sb="104" eb="106">
      <t>コンゴ</t>
    </rPh>
    <rPh sb="107" eb="110">
      <t>テイキテキ</t>
    </rPh>
    <rPh sb="111" eb="113">
      <t>リョウキン</t>
    </rPh>
    <rPh sb="113" eb="115">
      <t>カイテイ</t>
    </rPh>
    <rPh sb="115" eb="116">
      <t>トウ</t>
    </rPh>
    <rPh sb="117" eb="118">
      <t>オコナ</t>
    </rPh>
    <rPh sb="120" eb="122">
      <t>ジギョウ</t>
    </rPh>
    <rPh sb="122" eb="124">
      <t>ケイエイ</t>
    </rPh>
    <rPh sb="125" eb="127">
      <t>カイゼン</t>
    </rPh>
    <rPh sb="128" eb="129">
      <t>ハカ</t>
    </rPh>
    <phoneticPr fontId="4"/>
  </si>
  <si>
    <t xml:space="preserve">　給水人口の減少、並びに災害復旧に伴った企業債の償還等、多くの課題を抱えている状況である。
　各表の分析は次のとおりである。
①　経常収支比率は、熊本地震からの災害復旧に伴
　い多くの老朽施設を更新したことで、工事費等に
　係る営業費用を抑制することができた。また、一
　般会計からの操出基準の見直しにより他会計補助
　金が増加したことで比率が改善した。
③　流動比率は、災害復旧事業に伴う流動負債の増
　によるものである。
④　熊本地震関連の災害普及事業に伴う企業債借入
　によるものである。
⑤　料金回収率は、平均値には及ばないが未収金等
　の回収により改善した。
⑥　給水原価は、新規の工事費用を抑えたことで改
　善した。
</t>
    <rPh sb="1" eb="3">
      <t>キュウスイ</t>
    </rPh>
    <rPh sb="3" eb="5">
      <t>ジンコウ</t>
    </rPh>
    <rPh sb="6" eb="8">
      <t>ゲンショウ</t>
    </rPh>
    <rPh sb="9" eb="10">
      <t>ナラ</t>
    </rPh>
    <rPh sb="12" eb="14">
      <t>サイガイ</t>
    </rPh>
    <rPh sb="14" eb="16">
      <t>フッキュウ</t>
    </rPh>
    <rPh sb="17" eb="18">
      <t>トモナ</t>
    </rPh>
    <rPh sb="20" eb="22">
      <t>キギョウ</t>
    </rPh>
    <rPh sb="22" eb="23">
      <t>サイ</t>
    </rPh>
    <rPh sb="24" eb="26">
      <t>ショウカン</t>
    </rPh>
    <rPh sb="26" eb="27">
      <t>トウ</t>
    </rPh>
    <rPh sb="28" eb="29">
      <t>オオ</t>
    </rPh>
    <rPh sb="31" eb="33">
      <t>カダイ</t>
    </rPh>
    <rPh sb="34" eb="35">
      <t>カカ</t>
    </rPh>
    <rPh sb="39" eb="41">
      <t>ジョウキョウ</t>
    </rPh>
    <rPh sb="47" eb="49">
      <t>カクヒョウ</t>
    </rPh>
    <rPh sb="50" eb="52">
      <t>ブンセキ</t>
    </rPh>
    <rPh sb="53" eb="54">
      <t>ツギ</t>
    </rPh>
    <rPh sb="66" eb="72">
      <t>ケイジョウシュウシヒリツ</t>
    </rPh>
    <rPh sb="74" eb="78">
      <t>クマモトジシン</t>
    </rPh>
    <rPh sb="81" eb="83">
      <t>サイガイ</t>
    </rPh>
    <rPh sb="83" eb="85">
      <t>フッキュウ</t>
    </rPh>
    <rPh sb="86" eb="87">
      <t>トモナ</t>
    </rPh>
    <rPh sb="106" eb="110">
      <t>コウジヒトウ</t>
    </rPh>
    <rPh sb="113" eb="114">
      <t>カカワ</t>
    </rPh>
    <rPh sb="115" eb="119">
      <t>エイギョウヒヨウ</t>
    </rPh>
    <rPh sb="120" eb="122">
      <t>ヨクセイ</t>
    </rPh>
    <rPh sb="163" eb="165">
      <t>ゾウカ</t>
    </rPh>
    <rPh sb="170" eb="172">
      <t>ヒリツ</t>
    </rPh>
    <rPh sb="173" eb="175">
      <t>カイゼン</t>
    </rPh>
    <rPh sb="183" eb="185">
      <t>ヒリツ</t>
    </rPh>
    <rPh sb="187" eb="189">
      <t>サイガイ</t>
    </rPh>
    <rPh sb="189" eb="191">
      <t>フッキュウ</t>
    </rPh>
    <rPh sb="191" eb="193">
      <t>ジギョウ</t>
    </rPh>
    <rPh sb="194" eb="195">
      <t>トモナ</t>
    </rPh>
    <rPh sb="196" eb="198">
      <t>リュウドウ</t>
    </rPh>
    <rPh sb="198" eb="200">
      <t>フサイ</t>
    </rPh>
    <rPh sb="201" eb="202">
      <t>ゲン</t>
    </rPh>
    <rPh sb="202" eb="203">
      <t>ゾウ</t>
    </rPh>
    <rPh sb="218" eb="222">
      <t>クマモトジシン</t>
    </rPh>
    <rPh sb="222" eb="224">
      <t>カンレン</t>
    </rPh>
    <rPh sb="225" eb="229">
      <t>サイガイフキュウ</t>
    </rPh>
    <rPh sb="229" eb="231">
      <t>ジギョウ</t>
    </rPh>
    <rPh sb="232" eb="233">
      <t>トモナ</t>
    </rPh>
    <rPh sb="234" eb="237">
      <t>キギョウサイ</t>
    </rPh>
    <rPh sb="237" eb="239">
      <t>カリイレ</t>
    </rPh>
    <rPh sb="254" eb="256">
      <t>リョウキン</t>
    </rPh>
    <rPh sb="256" eb="259">
      <t>カイシュウリツ</t>
    </rPh>
    <rPh sb="261" eb="264">
      <t>ヘイキンチ</t>
    </rPh>
    <rPh sb="266" eb="267">
      <t>オヨ</t>
    </rPh>
    <rPh sb="271" eb="275">
      <t>ミシュウキントウ</t>
    </rPh>
    <rPh sb="278" eb="280">
      <t>カイシュウ</t>
    </rPh>
    <rPh sb="283" eb="285">
      <t>カイゼン</t>
    </rPh>
    <rPh sb="293" eb="297">
      <t>キュウスイゲンカ</t>
    </rPh>
    <rPh sb="299" eb="301">
      <t>シンキ</t>
    </rPh>
    <rPh sb="302" eb="305">
      <t>コウジヒ</t>
    </rPh>
    <rPh sb="307" eb="308">
      <t>オサ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</si>
</sst>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8-425F-BD04-01543D78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0.81</c:v>
                </c:pt>
                <c:pt idx="2">
                  <c:v>0.38</c:v>
                </c:pt>
                <c:pt idx="3">
                  <c:v>0.51</c:v>
                </c:pt>
                <c:pt idx="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8-425F-BD04-01543D78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13.14</c:v>
                </c:pt>
                <c:pt idx="1">
                  <c:v>12.47</c:v>
                </c:pt>
                <c:pt idx="2">
                  <c:v>12.22</c:v>
                </c:pt>
                <c:pt idx="3">
                  <c:v>12.98</c:v>
                </c:pt>
                <c:pt idx="4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6-4F53-9654-BEC0228FA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39.61</c:v>
                </c:pt>
                <c:pt idx="1">
                  <c:v>41.06</c:v>
                </c:pt>
                <c:pt idx="2">
                  <c:v>39.94</c:v>
                </c:pt>
                <c:pt idx="3">
                  <c:v>40.19</c:v>
                </c:pt>
                <c:pt idx="4">
                  <c:v>41.14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6-4F53-9654-BEC0228FA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9-437F-A74B-984EAC74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72.959999999999994</c:v>
                </c:pt>
                <c:pt idx="1">
                  <c:v>72.42</c:v>
                </c:pt>
                <c:pt idx="2">
                  <c:v>69.41</c:v>
                </c:pt>
                <c:pt idx="3">
                  <c:v>71.52</c:v>
                </c:pt>
                <c:pt idx="4">
                  <c:v>70.42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9-437F-A74B-984EAC749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84.05</c:v>
                </c:pt>
                <c:pt idx="1">
                  <c:v>106.66</c:v>
                </c:pt>
                <c:pt idx="2">
                  <c:v>124.91</c:v>
                </c:pt>
                <c:pt idx="3">
                  <c:v>93.12</c:v>
                </c:pt>
                <c:pt idx="4">
                  <c:v>102.24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D-4D4C-9794-7536618F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107.64</c:v>
                </c:pt>
                <c:pt idx="1">
                  <c:v>108.22</c:v>
                </c:pt>
                <c:pt idx="2">
                  <c:v>114.22</c:v>
                </c:pt>
                <c:pt idx="3">
                  <c:v>108.19</c:v>
                </c:pt>
                <c:pt idx="4">
                  <c:v>106.93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D-4D4C-9794-7536618F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64.64</c:v>
                </c:pt>
                <c:pt idx="1">
                  <c:v>35.369999999999997</c:v>
                </c:pt>
                <c:pt idx="2">
                  <c:v>37.479999999999997</c:v>
                </c:pt>
                <c:pt idx="3">
                  <c:v>39.020000000000003</c:v>
                </c:pt>
                <c:pt idx="4">
                  <c:v>41.15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D-46DB-8C67-523DA0A2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54.09</c:v>
                </c:pt>
                <c:pt idx="1">
                  <c:v>52.73</c:v>
                </c:pt>
                <c:pt idx="2">
                  <c:v>53.25</c:v>
                </c:pt>
                <c:pt idx="3">
                  <c:v>53.4</c:v>
                </c:pt>
                <c:pt idx="4">
                  <c:v>52.14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D-46DB-8C67-523DA0A2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16.84</c:v>
                </c:pt>
                <c:pt idx="1">
                  <c:v>16.84</c:v>
                </c:pt>
                <c:pt idx="2">
                  <c:v>16.84</c:v>
                </c:pt>
                <c:pt idx="3">
                  <c:v>16.84</c:v>
                </c:pt>
                <c:pt idx="4">
                  <c:v>16.84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D-4A04-8539-3956D4A61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18.68</c:v>
                </c:pt>
                <c:pt idx="1">
                  <c:v>19.91</c:v>
                </c:pt>
                <c:pt idx="2">
                  <c:v>23.02</c:v>
                </c:pt>
                <c:pt idx="3">
                  <c:v>21.86</c:v>
                </c:pt>
                <c:pt idx="4">
                  <c:v>21.01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D-4A04-8539-3956D4A61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8-4062-ACEA-9A70EEA6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30.84</c:v>
                </c:pt>
                <c:pt idx="1">
                  <c:v>25.29</c:v>
                </c:pt>
                <c:pt idx="2">
                  <c:v>22.71</c:v>
                </c:pt>
                <c:pt idx="3">
                  <c:v>6.17</c:v>
                </c:pt>
                <c:pt idx="4">
                  <c:v>20.41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8-4062-ACEA-9A70EEA6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52813.52</c:v>
                </c:pt>
                <c:pt idx="1">
                  <c:v>33002.129999999997</c:v>
                </c:pt>
                <c:pt idx="2">
                  <c:v>1594.34</c:v>
                </c:pt>
                <c:pt idx="3">
                  <c:v>16485.650000000001</c:v>
                </c:pt>
                <c:pt idx="4">
                  <c:v>7336.95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5-4103-8514-53A6227B8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450.54</c:v>
                </c:pt>
                <c:pt idx="1">
                  <c:v>348.88</c:v>
                </c:pt>
                <c:pt idx="2">
                  <c:v>381.07</c:v>
                </c:pt>
                <c:pt idx="3">
                  <c:v>367.4</c:v>
                </c:pt>
                <c:pt idx="4">
                  <c:v>345.42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5-4103-8514-53A6227B8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673.74</c:v>
                </c:pt>
                <c:pt idx="1">
                  <c:v>917.94</c:v>
                </c:pt>
                <c:pt idx="2">
                  <c:v>890.9</c:v>
                </c:pt>
                <c:pt idx="3">
                  <c:v>820.92</c:v>
                </c:pt>
                <c:pt idx="4">
                  <c:v>813.96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9-4422-B0BF-D4B00A269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496.56</c:v>
                </c:pt>
                <c:pt idx="1">
                  <c:v>540.38</c:v>
                </c:pt>
                <c:pt idx="2">
                  <c:v>556.47</c:v>
                </c:pt>
                <c:pt idx="3">
                  <c:v>564.99</c:v>
                </c:pt>
                <c:pt idx="4">
                  <c:v>631.39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9-4422-B0BF-D4B00A269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80.27</c:v>
                </c:pt>
                <c:pt idx="1">
                  <c:v>60.35</c:v>
                </c:pt>
                <c:pt idx="2">
                  <c:v>63.14</c:v>
                </c:pt>
                <c:pt idx="3">
                  <c:v>61.36</c:v>
                </c:pt>
                <c:pt idx="4">
                  <c:v>72.63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C-4E4C-AF9C-3269077A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84.9</c:v>
                </c:pt>
                <c:pt idx="1">
                  <c:v>83.22</c:v>
                </c:pt>
                <c:pt idx="2">
                  <c:v>78.67</c:v>
                </c:pt>
                <c:pt idx="3">
                  <c:v>80.56</c:v>
                </c:pt>
                <c:pt idx="4">
                  <c:v>76.55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C-4E4C-AF9C-3269077A1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156.12</c:v>
                </c:pt>
                <c:pt idx="1">
                  <c:v>209.18</c:v>
                </c:pt>
                <c:pt idx="2">
                  <c:v>207.08</c:v>
                </c:pt>
                <c:pt idx="3">
                  <c:v>205.86</c:v>
                </c:pt>
                <c:pt idx="4">
                  <c:v>153.19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9-4BAD-B307-94B5242F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231.9</c:v>
                </c:pt>
                <c:pt idx="1">
                  <c:v>234.17</c:v>
                </c:pt>
                <c:pt idx="2">
                  <c:v>257.95</c:v>
                </c:pt>
                <c:pt idx="3">
                  <c:v>260.87</c:v>
                </c:pt>
                <c:pt idx="4">
                  <c:v>269.25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9-4BAD-B307-94B5242F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【252.29】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15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15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7" t="str">
        <f>データ!H6</f>
        <v>熊本県　南阿蘇村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A9</v>
      </c>
      <c r="X8" s="75"/>
      <c r="Y8" s="75"/>
      <c r="Z8" s="75"/>
      <c r="AA8" s="75"/>
      <c r="AB8" s="75"/>
      <c r="AC8" s="75"/>
      <c r="AD8" s="75" t="str">
        <f>データ!$M$6</f>
        <v>自治体職員</v>
      </c>
      <c r="AE8" s="75"/>
      <c r="AF8" s="75"/>
      <c r="AG8" s="75"/>
      <c r="AH8" s="75"/>
      <c r="AI8" s="75"/>
      <c r="AJ8" s="75"/>
      <c r="AK8" s="2"/>
      <c r="AL8" s="66">
        <f>データ!$R$6</f>
        <v>10155</v>
      </c>
      <c r="AM8" s="66"/>
      <c r="AN8" s="66"/>
      <c r="AO8" s="66"/>
      <c r="AP8" s="66"/>
      <c r="AQ8" s="66"/>
      <c r="AR8" s="66"/>
      <c r="AS8" s="66"/>
      <c r="AT8" s="37">
        <f>データ!$S$6</f>
        <v>137.32</v>
      </c>
      <c r="AU8" s="38"/>
      <c r="AV8" s="38"/>
      <c r="AW8" s="38"/>
      <c r="AX8" s="38"/>
      <c r="AY8" s="38"/>
      <c r="AZ8" s="38"/>
      <c r="BA8" s="38"/>
      <c r="BB8" s="55">
        <f>データ!$T$6</f>
        <v>73.95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15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データ!$N$6</f>
        <v>-</v>
      </c>
      <c r="C10" s="38"/>
      <c r="D10" s="38"/>
      <c r="E10" s="38"/>
      <c r="F10" s="38"/>
      <c r="G10" s="38"/>
      <c r="H10" s="38"/>
      <c r="I10" s="37">
        <f>データ!$O$6</f>
        <v>81.28</v>
      </c>
      <c r="J10" s="38"/>
      <c r="K10" s="38"/>
      <c r="L10" s="38"/>
      <c r="M10" s="38"/>
      <c r="N10" s="38"/>
      <c r="O10" s="65"/>
      <c r="P10" s="55">
        <f>データ!$P$6</f>
        <v>6</v>
      </c>
      <c r="Q10" s="55"/>
      <c r="R10" s="55"/>
      <c r="S10" s="55"/>
      <c r="T10" s="55"/>
      <c r="U10" s="55"/>
      <c r="V10" s="55"/>
      <c r="W10" s="66">
        <f>データ!$Q$6</f>
        <v>2200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609</v>
      </c>
      <c r="AM10" s="66"/>
      <c r="AN10" s="66"/>
      <c r="AO10" s="66"/>
      <c r="AP10" s="66"/>
      <c r="AQ10" s="66"/>
      <c r="AR10" s="66"/>
      <c r="AS10" s="66"/>
      <c r="AT10" s="37">
        <f>データ!$V$6</f>
        <v>4.26</v>
      </c>
      <c r="AU10" s="38"/>
      <c r="AV10" s="38"/>
      <c r="AW10" s="38"/>
      <c r="AX10" s="38"/>
      <c r="AY10" s="38"/>
      <c r="AZ10" s="38"/>
      <c r="BA10" s="38"/>
      <c r="BB10" s="55">
        <f>データ!$W$6</f>
        <v>142.96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1" t="s">
        <v>25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9" t="s">
        <v>112</v>
      </c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9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9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9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9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9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9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9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9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9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9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9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9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9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9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9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9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9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9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9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9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9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9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9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9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9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9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9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9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26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9" t="s">
        <v>110</v>
      </c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9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9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9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9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9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9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9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9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9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9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9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9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1"/>
    </row>
    <row r="60" spans="1:78" ht="13.5" customHeight="1" x14ac:dyDescent="0.15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9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1"/>
    </row>
    <row r="61" spans="1:78" ht="13.5" customHeight="1" x14ac:dyDescent="0.15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9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9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9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28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9" t="s">
        <v>111</v>
      </c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9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9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9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9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9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9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9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9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9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9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9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9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9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9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9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【108.70】</v>
      </c>
      <c r="F85" s="13" t="str">
        <f>データ!AS6</f>
        <v>【1.34】</v>
      </c>
      <c r="G85" s="13" t="str">
        <f>データ!BD6</f>
        <v>【252.29】</v>
      </c>
      <c r="H85" s="13" t="str">
        <f>データ!BO6</f>
        <v>【268.07】</v>
      </c>
      <c r="I85" s="13" t="str">
        <f>データ!BZ6</f>
        <v>【97.47】</v>
      </c>
      <c r="J85" s="13" t="str">
        <f>データ!CK6</f>
        <v>【174.75】</v>
      </c>
      <c r="K85" s="13" t="str">
        <f>データ!CV6</f>
        <v>【59.97】</v>
      </c>
      <c r="L85" s="13" t="str">
        <f>データ!DG6</f>
        <v>【89.76】</v>
      </c>
      <c r="M85" s="13" t="str">
        <f>データ!DR6</f>
        <v>【51.51】</v>
      </c>
      <c r="N85" s="13" t="str">
        <f>データ!EC6</f>
        <v>【23.75】</v>
      </c>
      <c r="O85" s="13" t="str">
        <f>データ!EN6</f>
        <v>【0.67】</v>
      </c>
    </row>
  </sheetData>
  <sheetProtection algorithmName="SHA-512" hashValue="Nj7xrDwtaXiuU6Ei12WCl+b0gkJy1jrYGt/LvmgbBNTVEYIKu0j8BIM0LL1KvKhvliozO5M85Oh/POyoOKTCcQ==" saltValue="kc+BVhgPH+e4sZ9VcA8fY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2022</v>
      </c>
      <c r="C6" s="20">
        <f t="shared" ref="C6:W6" si="3">C7</f>
        <v>434337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熊本県　南阿蘇村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A9</v>
      </c>
      <c r="M6" s="20" t="str">
        <f t="shared" si="3"/>
        <v>自治体職員</v>
      </c>
      <c r="N6" s="21" t="str">
        <f t="shared" si="3"/>
        <v>-</v>
      </c>
      <c r="O6" s="21">
        <f t="shared" si="3"/>
        <v>81.28</v>
      </c>
      <c r="P6" s="21">
        <f t="shared" si="3"/>
        <v>6</v>
      </c>
      <c r="Q6" s="21">
        <f t="shared" si="3"/>
        <v>2200</v>
      </c>
      <c r="R6" s="21">
        <f t="shared" si="3"/>
        <v>10155</v>
      </c>
      <c r="S6" s="21">
        <f t="shared" si="3"/>
        <v>137.32</v>
      </c>
      <c r="T6" s="21">
        <f t="shared" si="3"/>
        <v>73.95</v>
      </c>
      <c r="U6" s="21">
        <f t="shared" si="3"/>
        <v>609</v>
      </c>
      <c r="V6" s="21">
        <f t="shared" si="3"/>
        <v>4.26</v>
      </c>
      <c r="W6" s="21">
        <f t="shared" si="3"/>
        <v>142.96</v>
      </c>
      <c r="X6" s="22">
        <f>IF(X7="",NA(),X7)</f>
        <v>84.05</v>
      </c>
      <c r="Y6" s="22">
        <f t="shared" ref="Y6:AG6" si="4">IF(Y7="",NA(),Y7)</f>
        <v>106.66</v>
      </c>
      <c r="Z6" s="22">
        <f t="shared" si="4"/>
        <v>124.91</v>
      </c>
      <c r="AA6" s="22">
        <f t="shared" si="4"/>
        <v>93.12</v>
      </c>
      <c r="AB6" s="22">
        <f t="shared" si="4"/>
        <v>102.24</v>
      </c>
      <c r="AC6" s="22">
        <f t="shared" si="4"/>
        <v>107.64</v>
      </c>
      <c r="AD6" s="22">
        <f t="shared" si="4"/>
        <v>108.22</v>
      </c>
      <c r="AE6" s="22">
        <f t="shared" si="4"/>
        <v>114.22</v>
      </c>
      <c r="AF6" s="22">
        <f t="shared" si="4"/>
        <v>108.19</v>
      </c>
      <c r="AG6" s="22">
        <f t="shared" si="4"/>
        <v>106.93</v>
      </c>
      <c r="AH6" s="21" t="str">
        <f>IF(AH7="","",IF(AH7="-","【-】","【"&amp;SUBSTITUTE(TEXT(AH7,"#,##0.00"),"-","△")&amp;"】"))</f>
        <v>【108.70】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30.84</v>
      </c>
      <c r="AO6" s="22">
        <f t="shared" si="5"/>
        <v>25.29</v>
      </c>
      <c r="AP6" s="22">
        <f t="shared" si="5"/>
        <v>22.71</v>
      </c>
      <c r="AQ6" s="22">
        <f t="shared" si="5"/>
        <v>6.17</v>
      </c>
      <c r="AR6" s="22">
        <f t="shared" si="5"/>
        <v>20.41</v>
      </c>
      <c r="AS6" s="21" t="str">
        <f>IF(AS7="","",IF(AS7="-","【-】","【"&amp;SUBSTITUTE(TEXT(AS7,"#,##0.00"),"-","△")&amp;"】"))</f>
        <v>【1.34】</v>
      </c>
      <c r="AT6" s="22">
        <f>IF(AT7="",NA(),AT7)</f>
        <v>52813.52</v>
      </c>
      <c r="AU6" s="22">
        <f t="shared" ref="AU6:BC6" si="6">IF(AU7="",NA(),AU7)</f>
        <v>33002.129999999997</v>
      </c>
      <c r="AV6" s="22">
        <f t="shared" si="6"/>
        <v>1594.34</v>
      </c>
      <c r="AW6" s="22">
        <f t="shared" si="6"/>
        <v>16485.650000000001</v>
      </c>
      <c r="AX6" s="22">
        <f t="shared" si="6"/>
        <v>7336.95</v>
      </c>
      <c r="AY6" s="22">
        <f t="shared" si="6"/>
        <v>450.54</v>
      </c>
      <c r="AZ6" s="22">
        <f t="shared" si="6"/>
        <v>348.88</v>
      </c>
      <c r="BA6" s="22">
        <f t="shared" si="6"/>
        <v>381.07</v>
      </c>
      <c r="BB6" s="22">
        <f t="shared" si="6"/>
        <v>367.4</v>
      </c>
      <c r="BC6" s="22">
        <f t="shared" si="6"/>
        <v>345.42</v>
      </c>
      <c r="BD6" s="21" t="str">
        <f>IF(BD7="","",IF(BD7="-","【-】","【"&amp;SUBSTITUTE(TEXT(BD7,"#,##0.00"),"-","△")&amp;"】"))</f>
        <v>【252.29】</v>
      </c>
      <c r="BE6" s="22">
        <f>IF(BE7="",NA(),BE7)</f>
        <v>673.74</v>
      </c>
      <c r="BF6" s="22">
        <f t="shared" ref="BF6:BN6" si="7">IF(BF7="",NA(),BF7)</f>
        <v>917.94</v>
      </c>
      <c r="BG6" s="22">
        <f t="shared" si="7"/>
        <v>890.9</v>
      </c>
      <c r="BH6" s="22">
        <f t="shared" si="7"/>
        <v>820.92</v>
      </c>
      <c r="BI6" s="22">
        <f t="shared" si="7"/>
        <v>813.96</v>
      </c>
      <c r="BJ6" s="22">
        <f t="shared" si="7"/>
        <v>496.56</v>
      </c>
      <c r="BK6" s="22">
        <f t="shared" si="7"/>
        <v>540.38</v>
      </c>
      <c r="BL6" s="22">
        <f t="shared" si="7"/>
        <v>556.47</v>
      </c>
      <c r="BM6" s="22">
        <f t="shared" si="7"/>
        <v>564.99</v>
      </c>
      <c r="BN6" s="22">
        <f t="shared" si="7"/>
        <v>631.39</v>
      </c>
      <c r="BO6" s="21" t="str">
        <f>IF(BO7="","",IF(BO7="-","【-】","【"&amp;SUBSTITUTE(TEXT(BO7,"#,##0.00"),"-","△")&amp;"】"))</f>
        <v>【268.07】</v>
      </c>
      <c r="BP6" s="22">
        <f>IF(BP7="",NA(),BP7)</f>
        <v>80.27</v>
      </c>
      <c r="BQ6" s="22">
        <f t="shared" ref="BQ6:BY6" si="8">IF(BQ7="",NA(),BQ7)</f>
        <v>60.35</v>
      </c>
      <c r="BR6" s="22">
        <f t="shared" si="8"/>
        <v>63.14</v>
      </c>
      <c r="BS6" s="22">
        <f t="shared" si="8"/>
        <v>61.36</v>
      </c>
      <c r="BT6" s="22">
        <f t="shared" si="8"/>
        <v>72.63</v>
      </c>
      <c r="BU6" s="22">
        <f t="shared" si="8"/>
        <v>84.9</v>
      </c>
      <c r="BV6" s="22">
        <f t="shared" si="8"/>
        <v>83.22</v>
      </c>
      <c r="BW6" s="22">
        <f t="shared" si="8"/>
        <v>78.67</v>
      </c>
      <c r="BX6" s="22">
        <f t="shared" si="8"/>
        <v>80.56</v>
      </c>
      <c r="BY6" s="22">
        <f t="shared" si="8"/>
        <v>76.55</v>
      </c>
      <c r="BZ6" s="21" t="str">
        <f>IF(BZ7="","",IF(BZ7="-","【-】","【"&amp;SUBSTITUTE(TEXT(BZ7,"#,##0.00"),"-","△")&amp;"】"))</f>
        <v>【97.47】</v>
      </c>
      <c r="CA6" s="22">
        <f>IF(CA7="",NA(),CA7)</f>
        <v>156.12</v>
      </c>
      <c r="CB6" s="22">
        <f t="shared" ref="CB6:CJ6" si="9">IF(CB7="",NA(),CB7)</f>
        <v>209.18</v>
      </c>
      <c r="CC6" s="22">
        <f t="shared" si="9"/>
        <v>207.08</v>
      </c>
      <c r="CD6" s="22">
        <f t="shared" si="9"/>
        <v>205.86</v>
      </c>
      <c r="CE6" s="22">
        <f t="shared" si="9"/>
        <v>153.19</v>
      </c>
      <c r="CF6" s="22">
        <f t="shared" si="9"/>
        <v>231.9</v>
      </c>
      <c r="CG6" s="22">
        <f t="shared" si="9"/>
        <v>234.17</v>
      </c>
      <c r="CH6" s="22">
        <f t="shared" si="9"/>
        <v>257.95</v>
      </c>
      <c r="CI6" s="22">
        <f t="shared" si="9"/>
        <v>260.87</v>
      </c>
      <c r="CJ6" s="22">
        <f t="shared" si="9"/>
        <v>269.25</v>
      </c>
      <c r="CK6" s="21" t="str">
        <f>IF(CK7="","",IF(CK7="-","【-】","【"&amp;SUBSTITUTE(TEXT(CK7,"#,##0.00"),"-","△")&amp;"】"))</f>
        <v>【174.75】</v>
      </c>
      <c r="CL6" s="22">
        <f>IF(CL7="",NA(),CL7)</f>
        <v>13.14</v>
      </c>
      <c r="CM6" s="22">
        <f t="shared" ref="CM6:CU6" si="10">IF(CM7="",NA(),CM7)</f>
        <v>12.47</v>
      </c>
      <c r="CN6" s="22">
        <f t="shared" si="10"/>
        <v>12.22</v>
      </c>
      <c r="CO6" s="22">
        <f t="shared" si="10"/>
        <v>12.98</v>
      </c>
      <c r="CP6" s="22">
        <f t="shared" si="10"/>
        <v>13.95</v>
      </c>
      <c r="CQ6" s="22">
        <f t="shared" si="10"/>
        <v>39.61</v>
      </c>
      <c r="CR6" s="22">
        <f t="shared" si="10"/>
        <v>41.06</v>
      </c>
      <c r="CS6" s="22">
        <f t="shared" si="10"/>
        <v>39.94</v>
      </c>
      <c r="CT6" s="22">
        <f t="shared" si="10"/>
        <v>40.19</v>
      </c>
      <c r="CU6" s="22">
        <f t="shared" si="10"/>
        <v>41.14</v>
      </c>
      <c r="CV6" s="21" t="str">
        <f>IF(CV7="","",IF(CV7="-","【-】","【"&amp;SUBSTITUTE(TEXT(CV7,"#,##0.00"),"-","△")&amp;"】"))</f>
        <v>【59.97】</v>
      </c>
      <c r="CW6" s="22">
        <f>IF(CW7="",NA(),CW7)</f>
        <v>90</v>
      </c>
      <c r="CX6" s="22">
        <f t="shared" ref="CX6:DF6" si="11">IF(CX7="",NA(),CX7)</f>
        <v>90</v>
      </c>
      <c r="CY6" s="22">
        <f t="shared" si="11"/>
        <v>90</v>
      </c>
      <c r="CZ6" s="22">
        <f t="shared" si="11"/>
        <v>90</v>
      </c>
      <c r="DA6" s="22">
        <f t="shared" si="11"/>
        <v>90</v>
      </c>
      <c r="DB6" s="22">
        <f t="shared" si="11"/>
        <v>72.959999999999994</v>
      </c>
      <c r="DC6" s="22">
        <f t="shared" si="11"/>
        <v>72.42</v>
      </c>
      <c r="DD6" s="22">
        <f t="shared" si="11"/>
        <v>69.41</v>
      </c>
      <c r="DE6" s="22">
        <f t="shared" si="11"/>
        <v>71.52</v>
      </c>
      <c r="DF6" s="22">
        <f t="shared" si="11"/>
        <v>70.42</v>
      </c>
      <c r="DG6" s="21" t="str">
        <f>IF(DG7="","",IF(DG7="-","【-】","【"&amp;SUBSTITUTE(TEXT(DG7,"#,##0.00"),"-","△")&amp;"】"))</f>
        <v>【89.76】</v>
      </c>
      <c r="DH6" s="22">
        <f>IF(DH7="",NA(),DH7)</f>
        <v>64.64</v>
      </c>
      <c r="DI6" s="22">
        <f t="shared" ref="DI6:DQ6" si="12">IF(DI7="",NA(),DI7)</f>
        <v>35.369999999999997</v>
      </c>
      <c r="DJ6" s="22">
        <f t="shared" si="12"/>
        <v>37.479999999999997</v>
      </c>
      <c r="DK6" s="22">
        <f t="shared" si="12"/>
        <v>39.020000000000003</v>
      </c>
      <c r="DL6" s="22">
        <f t="shared" si="12"/>
        <v>41.15</v>
      </c>
      <c r="DM6" s="22">
        <f t="shared" si="12"/>
        <v>54.09</v>
      </c>
      <c r="DN6" s="22">
        <f t="shared" si="12"/>
        <v>52.73</v>
      </c>
      <c r="DO6" s="22">
        <f t="shared" si="12"/>
        <v>53.25</v>
      </c>
      <c r="DP6" s="22">
        <f t="shared" si="12"/>
        <v>53.4</v>
      </c>
      <c r="DQ6" s="22">
        <f t="shared" si="12"/>
        <v>52.14</v>
      </c>
      <c r="DR6" s="21" t="str">
        <f>IF(DR7="","",IF(DR7="-","【-】","【"&amp;SUBSTITUTE(TEXT(DR7,"#,##0.00"),"-","△")&amp;"】"))</f>
        <v>【51.51】</v>
      </c>
      <c r="DS6" s="22">
        <f>IF(DS7="",NA(),DS7)</f>
        <v>16.84</v>
      </c>
      <c r="DT6" s="22">
        <f t="shared" ref="DT6:EB6" si="13">IF(DT7="",NA(),DT7)</f>
        <v>16.84</v>
      </c>
      <c r="DU6" s="22">
        <f t="shared" si="13"/>
        <v>16.84</v>
      </c>
      <c r="DV6" s="22">
        <f t="shared" si="13"/>
        <v>16.84</v>
      </c>
      <c r="DW6" s="22">
        <f t="shared" si="13"/>
        <v>16.84</v>
      </c>
      <c r="DX6" s="22">
        <f t="shared" si="13"/>
        <v>18.68</v>
      </c>
      <c r="DY6" s="22">
        <f t="shared" si="13"/>
        <v>19.91</v>
      </c>
      <c r="DZ6" s="22">
        <f t="shared" si="13"/>
        <v>23.02</v>
      </c>
      <c r="EA6" s="22">
        <f t="shared" si="13"/>
        <v>21.86</v>
      </c>
      <c r="EB6" s="22">
        <f t="shared" si="13"/>
        <v>21.01</v>
      </c>
      <c r="EC6" s="21" t="str">
        <f>IF(EC7="","",IF(EC7="-","【-】","【"&amp;SUBSTITUTE(TEXT(EC7,"#,##0.00"),"-","△")&amp;"】"))</f>
        <v>【23.75】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0.32</v>
      </c>
      <c r="EJ6" s="22">
        <f t="shared" si="14"/>
        <v>0.81</v>
      </c>
      <c r="EK6" s="22">
        <f t="shared" si="14"/>
        <v>0.38</v>
      </c>
      <c r="EL6" s="22">
        <f t="shared" si="14"/>
        <v>0.51</v>
      </c>
      <c r="EM6" s="22">
        <f t="shared" si="14"/>
        <v>0.35</v>
      </c>
      <c r="EN6" s="21" t="str">
        <f>IF(EN7="","",IF(EN7="-","【-】","【"&amp;SUBSTITUTE(TEXT(EN7,"#,##0.00"),"-","△")&amp;"】"))</f>
        <v>【0.67】</v>
      </c>
    </row>
    <row r="7" spans="1:144" s="23" customFormat="1" x14ac:dyDescent="0.15">
      <c r="A7" s="15"/>
      <c r="B7" s="24">
        <v>2022</v>
      </c>
      <c r="C7" s="24">
        <v>434337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81.28</v>
      </c>
      <c r="P7" s="25">
        <v>6</v>
      </c>
      <c r="Q7" s="25">
        <v>2200</v>
      </c>
      <c r="R7" s="25">
        <v>10155</v>
      </c>
      <c r="S7" s="25">
        <v>137.32</v>
      </c>
      <c r="T7" s="25">
        <v>73.95</v>
      </c>
      <c r="U7" s="25">
        <v>609</v>
      </c>
      <c r="V7" s="25">
        <v>4.26</v>
      </c>
      <c r="W7" s="25">
        <v>142.96</v>
      </c>
      <c r="X7" s="25">
        <v>84.05</v>
      </c>
      <c r="Y7" s="25">
        <v>106.66</v>
      </c>
      <c r="Z7" s="25">
        <v>124.91</v>
      </c>
      <c r="AA7" s="25">
        <v>93.12</v>
      </c>
      <c r="AB7" s="25">
        <v>102.24</v>
      </c>
      <c r="AC7" s="25">
        <v>107.64</v>
      </c>
      <c r="AD7" s="25">
        <v>108.22</v>
      </c>
      <c r="AE7" s="25">
        <v>114.22</v>
      </c>
      <c r="AF7" s="25">
        <v>108.19</v>
      </c>
      <c r="AG7" s="25">
        <v>106.93</v>
      </c>
      <c r="AH7" s="25">
        <v>108.7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30.84</v>
      </c>
      <c r="AO7" s="25">
        <v>25.29</v>
      </c>
      <c r="AP7" s="25">
        <v>22.71</v>
      </c>
      <c r="AQ7" s="25">
        <v>6.17</v>
      </c>
      <c r="AR7" s="25">
        <v>20.41</v>
      </c>
      <c r="AS7" s="25">
        <v>1.34</v>
      </c>
      <c r="AT7" s="25">
        <v>52813.52</v>
      </c>
      <c r="AU7" s="25">
        <v>33002.129999999997</v>
      </c>
      <c r="AV7" s="25">
        <v>1594.34</v>
      </c>
      <c r="AW7" s="25">
        <v>16485.650000000001</v>
      </c>
      <c r="AX7" s="25">
        <v>7336.95</v>
      </c>
      <c r="AY7" s="25">
        <v>450.54</v>
      </c>
      <c r="AZ7" s="25">
        <v>348.88</v>
      </c>
      <c r="BA7" s="25">
        <v>381.07</v>
      </c>
      <c r="BB7" s="25">
        <v>367.4</v>
      </c>
      <c r="BC7" s="25">
        <v>345.42</v>
      </c>
      <c r="BD7" s="25">
        <v>252.29</v>
      </c>
      <c r="BE7" s="25">
        <v>673.74</v>
      </c>
      <c r="BF7" s="25">
        <v>917.94</v>
      </c>
      <c r="BG7" s="25">
        <v>890.9</v>
      </c>
      <c r="BH7" s="25">
        <v>820.92</v>
      </c>
      <c r="BI7" s="25">
        <v>813.96</v>
      </c>
      <c r="BJ7" s="25">
        <v>496.56</v>
      </c>
      <c r="BK7" s="25">
        <v>540.38</v>
      </c>
      <c r="BL7" s="25">
        <v>556.47</v>
      </c>
      <c r="BM7" s="25">
        <v>564.99</v>
      </c>
      <c r="BN7" s="25">
        <v>631.39</v>
      </c>
      <c r="BO7" s="25">
        <v>268.07</v>
      </c>
      <c r="BP7" s="25">
        <v>80.27</v>
      </c>
      <c r="BQ7" s="25">
        <v>60.35</v>
      </c>
      <c r="BR7" s="25">
        <v>63.14</v>
      </c>
      <c r="BS7" s="25">
        <v>61.36</v>
      </c>
      <c r="BT7" s="25">
        <v>72.63</v>
      </c>
      <c r="BU7" s="25">
        <v>84.9</v>
      </c>
      <c r="BV7" s="25">
        <v>83.22</v>
      </c>
      <c r="BW7" s="25">
        <v>78.67</v>
      </c>
      <c r="BX7" s="25">
        <v>80.56</v>
      </c>
      <c r="BY7" s="25">
        <v>76.55</v>
      </c>
      <c r="BZ7" s="25">
        <v>97.47</v>
      </c>
      <c r="CA7" s="25">
        <v>156.12</v>
      </c>
      <c r="CB7" s="25">
        <v>209.18</v>
      </c>
      <c r="CC7" s="25">
        <v>207.08</v>
      </c>
      <c r="CD7" s="25">
        <v>205.86</v>
      </c>
      <c r="CE7" s="25">
        <v>153.19</v>
      </c>
      <c r="CF7" s="25">
        <v>231.9</v>
      </c>
      <c r="CG7" s="25">
        <v>234.17</v>
      </c>
      <c r="CH7" s="25">
        <v>257.95</v>
      </c>
      <c r="CI7" s="25">
        <v>260.87</v>
      </c>
      <c r="CJ7" s="25">
        <v>269.25</v>
      </c>
      <c r="CK7" s="25">
        <v>174.75</v>
      </c>
      <c r="CL7" s="25">
        <v>13.14</v>
      </c>
      <c r="CM7" s="25">
        <v>12.47</v>
      </c>
      <c r="CN7" s="25">
        <v>12.22</v>
      </c>
      <c r="CO7" s="25">
        <v>12.98</v>
      </c>
      <c r="CP7" s="25">
        <v>13.95</v>
      </c>
      <c r="CQ7" s="25">
        <v>39.61</v>
      </c>
      <c r="CR7" s="25">
        <v>41.06</v>
      </c>
      <c r="CS7" s="25">
        <v>39.94</v>
      </c>
      <c r="CT7" s="25">
        <v>40.19</v>
      </c>
      <c r="CU7" s="25">
        <v>41.14</v>
      </c>
      <c r="CV7" s="25">
        <v>59.97</v>
      </c>
      <c r="CW7" s="25">
        <v>90</v>
      </c>
      <c r="CX7" s="25">
        <v>90</v>
      </c>
      <c r="CY7" s="25">
        <v>90</v>
      </c>
      <c r="CZ7" s="25">
        <v>90</v>
      </c>
      <c r="DA7" s="25">
        <v>90</v>
      </c>
      <c r="DB7" s="25">
        <v>72.959999999999994</v>
      </c>
      <c r="DC7" s="25">
        <v>72.42</v>
      </c>
      <c r="DD7" s="25">
        <v>69.41</v>
      </c>
      <c r="DE7" s="25">
        <v>71.52</v>
      </c>
      <c r="DF7" s="25">
        <v>70.42</v>
      </c>
      <c r="DG7" s="25">
        <v>89.76</v>
      </c>
      <c r="DH7" s="25">
        <v>64.64</v>
      </c>
      <c r="DI7" s="25">
        <v>35.369999999999997</v>
      </c>
      <c r="DJ7" s="25">
        <v>37.479999999999997</v>
      </c>
      <c r="DK7" s="25">
        <v>39.020000000000003</v>
      </c>
      <c r="DL7" s="25">
        <v>41.15</v>
      </c>
      <c r="DM7" s="25">
        <v>54.09</v>
      </c>
      <c r="DN7" s="25">
        <v>52.73</v>
      </c>
      <c r="DO7" s="25">
        <v>53.25</v>
      </c>
      <c r="DP7" s="25">
        <v>53.4</v>
      </c>
      <c r="DQ7" s="25">
        <v>52.14</v>
      </c>
      <c r="DR7" s="25">
        <v>51.51</v>
      </c>
      <c r="DS7" s="25">
        <v>16.84</v>
      </c>
      <c r="DT7" s="25">
        <v>16.84</v>
      </c>
      <c r="DU7" s="25">
        <v>16.84</v>
      </c>
      <c r="DV7" s="25">
        <v>16.84</v>
      </c>
      <c r="DW7" s="25">
        <v>16.84</v>
      </c>
      <c r="DX7" s="25">
        <v>18.68</v>
      </c>
      <c r="DY7" s="25">
        <v>19.91</v>
      </c>
      <c r="DZ7" s="25">
        <v>23.02</v>
      </c>
      <c r="EA7" s="25">
        <v>21.86</v>
      </c>
      <c r="EB7" s="25">
        <v>21.01</v>
      </c>
      <c r="EC7" s="25">
        <v>23.75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0.32</v>
      </c>
      <c r="EJ7" s="25">
        <v>0.81</v>
      </c>
      <c r="EK7" s="25">
        <v>0.38</v>
      </c>
      <c r="EL7" s="25">
        <v>0.51</v>
      </c>
      <c r="EM7" s="25">
        <v>0.35</v>
      </c>
      <c r="EN7" s="25">
        <v>0.67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DATEVALUE($B7+12-B11&amp;"/1/"&amp;B12)</f>
        <v>47484</v>
      </c>
      <c r="C10" s="30">
        <f>DATEVALUE($B7+12-C11&amp;"/1/"&amp;C12)</f>
        <v>47849</v>
      </c>
      <c r="D10" s="30">
        <f>DATEVALUE($B7+12-D11&amp;"/1/"&amp;D12)</f>
        <v>48215</v>
      </c>
      <c r="E10" s="30">
        <f>DATEVALUE($B7+12-E11&amp;"/1/"&amp;E12)</f>
        <v>48582</v>
      </c>
      <c r="F10" s="30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長野　慶太</cp:lastModifiedBy>
  <cp:lastPrinted>2024-01-24T00:01:50Z</cp:lastPrinted>
  <dcterms:created xsi:type="dcterms:W3CDTF">2023-12-05T01:01:58Z</dcterms:created>
  <dcterms:modified xsi:type="dcterms:W3CDTF">2024-02-02T00:19:15Z</dcterms:modified>
  <cp:category/>
</cp:coreProperties>
</file>