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higotai18\Desktop\"/>
    </mc:Choice>
  </mc:AlternateContent>
  <xr:revisionPtr revIDLastSave="0" documentId="8_{5F87986C-B69C-4870-B4BA-EA22F6F3657E}" xr6:coauthVersionLast="45" xr6:coauthVersionMax="45" xr10:uidLastSave="{00000000-0000-0000-0000-000000000000}"/>
  <workbookProtection workbookAlgorithmName="SHA-512" workbookHashValue="/I+vUIKFWcjNX9S/TT97I8MVdWnnYtEd7SRcZbSBFpfUbgYBP2Ws76nm1cCKh2fxoQ5Nu3AWBdKKf6FwUFHD7A==" workbookSaltValue="/pWyfqa7Gwk3JB55EzJPiw==" workbookSpinCount="100000" lockStructure="1"/>
  <bookViews>
    <workbookView xWindow="9300" yWindow="1155" windowWidth="11835" windowHeight="14355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J85" i="4"/>
  <c r="I85" i="4"/>
  <c r="H85" i="4"/>
  <c r="E85" i="4"/>
  <c r="BB10" i="4"/>
  <c r="AT10" i="4"/>
  <c r="AL10" i="4"/>
  <c r="W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<sst xmlns="http://schemas.openxmlformats.org/spreadsheetml/2006/main" count="233" uniqueCount="116">
  <si>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</si>
  <si>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</si>
  <si>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</si>
  <si>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</si>
  <si>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</si>
  <si>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</si>
  <si>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</si>
  <si>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</si>
  <si>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</si>
  <si>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</si>
  <si>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</si>
  <si>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</si>
  <si>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</si>
  <si>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</si>
  <si>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</si>
  <si>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</si>
  <si>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</si>
  <si>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</si>
  <si>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</si>
  <si>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</si>
  <si>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</si>
  <si>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</si>
  <si>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</si>
  <si>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</si>
  <si>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</si>
  <si>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</si>
  <si>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</si>
  <si>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</si>
  <si>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</si>
  <si>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</si>
  <si>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</si>
  <si>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</si>
  <si>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</si>
  <si>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</si>
  <si>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</si>
  <si>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</si>
  <si>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</si>
  <si>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</si>
  <si>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</si>
  <si>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</si>
  <si>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</si>
  <si>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</si>
  <si>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</si>
  <si>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</si>
  <si>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</si>
  <si>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</si>
  <si>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</si>
  <si>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</si>
  <si>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</si>
  <si>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</si>
  <si>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</si>
  <si>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</si>
  <si>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</si>
  <si>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</si>
  <si>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</si>
  <si>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</si>
  <si>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</si>
  <si>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</si>
  <si>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</si>
  <si>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</si>
  <si>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</si>
  <si>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</si>
  <si>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</si>
  <si>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</si>
  <si>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</si>
  <si>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</si>
  <si>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</si>
  <si>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</si>
  <si>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</si>
  <si>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</si>
  <si>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</si>
  <si>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</si>
  <si>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</si>
  <si>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</si>
  <si>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</si>
  <si>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</si>
  <si>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</si>
  <si>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</si>
  <si>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</si>
  <si>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</si>
  <si>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</si>
  <si>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</si>
  <si>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</si>
  <si>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</si>
  <si>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</si>
  <si>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</si>
  <si>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</si>
  <si>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</si>
  <si>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</si>
  <si>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</si>
  <si>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</si>
  <si>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</si>
  <si>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</si>
  <si>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</si>
  <si>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</si>
  <si>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産山村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</si>
  <si>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</si>
  <si>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</si>
  <si>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</si>
  <si>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</si>
  <si>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</si>
  <si>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</si>
  <si>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</si>
  <si>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</si>
  <si>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</si>
  <si>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</si>
  <si>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</si>
  <si>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</si>
  <si>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</si>
  <si>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</si>
  <si>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</si>
  <si>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</si>
  <si>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</si>
  <si>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経営状況として、前年に引き続き布設後30年を超えた水道管の破損が相次ぎ、収益的収支比率の低下がみられる。そのため破損した箇所の修理と併せて水道管の更新を行っている。
　また、料金回収率も料金改定以降上昇傾向が続いており、施設利用率も、高い利用率を維持している。
　今後も水道管や施設の更新を行い、有収率向上、費用の削減等に取り組み、適切に管理を行う必要がある。</t>
    <rPh sb="0" eb="4">
      <t>ケイエイジョウキョウ</t>
    </rPh>
    <rPh sb="8" eb="10">
      <t>ゼンネン</t>
    </rPh>
    <rPh sb="11" eb="12">
      <t>ヒ</t>
    </rPh>
    <rPh sb="13" eb="14">
      <t>ツヅ</t>
    </rPh>
    <rPh sb="15" eb="17">
      <t>フセツ</t>
    </rPh>
    <rPh sb="17" eb="18">
      <t>ゴ</t>
    </rPh>
    <rPh sb="20" eb="21">
      <t>ネン</t>
    </rPh>
    <rPh sb="22" eb="23">
      <t>コ</t>
    </rPh>
    <rPh sb="25" eb="28">
      <t>スイドウカン</t>
    </rPh>
    <rPh sb="29" eb="31">
      <t>ハソン</t>
    </rPh>
    <rPh sb="32" eb="34">
      <t>アイツ</t>
    </rPh>
    <rPh sb="36" eb="43">
      <t>シュウエキテキシュウシヒリツ</t>
    </rPh>
    <rPh sb="44" eb="46">
      <t>テイカ</t>
    </rPh>
    <rPh sb="56" eb="58">
      <t>ハソン</t>
    </rPh>
    <rPh sb="60" eb="62">
      <t>カショ</t>
    </rPh>
    <rPh sb="63" eb="65">
      <t>シュウリ</t>
    </rPh>
    <rPh sb="66" eb="67">
      <t>アワ</t>
    </rPh>
    <rPh sb="69" eb="72">
      <t>スイドウカン</t>
    </rPh>
    <rPh sb="73" eb="75">
      <t>コウシン</t>
    </rPh>
    <rPh sb="76" eb="77">
      <t>オコナ</t>
    </rPh>
    <rPh sb="87" eb="92">
      <t>リョウキンカイシュウリツ</t>
    </rPh>
    <rPh sb="93" eb="95">
      <t>リョウキン</t>
    </rPh>
    <rPh sb="95" eb="97">
      <t>カイテイ</t>
    </rPh>
    <rPh sb="97" eb="99">
      <t>イコウ</t>
    </rPh>
    <rPh sb="99" eb="103">
      <t>ジョウショウケイコウ</t>
    </rPh>
    <rPh sb="104" eb="105">
      <t>ツヅ</t>
    </rPh>
    <rPh sb="110" eb="115">
      <t>シセツリヨウリツ</t>
    </rPh>
    <rPh sb="117" eb="118">
      <t>タカ</t>
    </rPh>
    <rPh sb="119" eb="122">
      <t>リヨウリツ</t>
    </rPh>
    <rPh sb="123" eb="125">
      <t>イジ</t>
    </rPh>
    <rPh sb="132" eb="134">
      <t>コンゴ</t>
    </rPh>
    <rPh sb="135" eb="138">
      <t>スイドウカン</t>
    </rPh>
    <rPh sb="139" eb="141">
      <t>シセツ</t>
    </rPh>
    <rPh sb="142" eb="144">
      <t>コウシン</t>
    </rPh>
    <rPh sb="145" eb="146">
      <t>オコナ</t>
    </rPh>
    <rPh sb="148" eb="153">
      <t>ユウシュウリツコウジョウ</t>
    </rPh>
    <rPh sb="154" eb="156">
      <t>ヒヨウ</t>
    </rPh>
    <rPh sb="157" eb="160">
      <t>サクゲントウ</t>
    </rPh>
    <rPh sb="161" eb="162">
      <t>ト</t>
    </rPh>
    <rPh sb="163" eb="164">
      <t>ク</t>
    </rPh>
    <rPh sb="166" eb="168">
      <t>テキセツ</t>
    </rPh>
    <rPh sb="169" eb="171">
      <t>カンリ</t>
    </rPh>
    <phoneticPr fontId="4"/>
  </si>
  <si>
    <t>　近年、住宅の老朽化による漏水や、水道管の漏水事故が増加しており、安定した給水が厳しい状況にある。また、施設や管路の耐用年数も近づいているため、漏水箇所の修繕と併せて、計画的な更新を行う。</t>
    <rPh sb="1" eb="3">
      <t>キンネン</t>
    </rPh>
    <rPh sb="4" eb="6">
      <t>ジュウタク</t>
    </rPh>
    <rPh sb="7" eb="10">
      <t>ロウキュウカ</t>
    </rPh>
    <rPh sb="13" eb="15">
      <t>ロウスイ</t>
    </rPh>
    <rPh sb="17" eb="20">
      <t>スイドウカン</t>
    </rPh>
    <rPh sb="21" eb="25">
      <t>ロウスイジコ</t>
    </rPh>
    <rPh sb="26" eb="28">
      <t>ゾウカ</t>
    </rPh>
    <rPh sb="33" eb="35">
      <t>アンテイ</t>
    </rPh>
    <rPh sb="37" eb="39">
      <t>キュウスイ</t>
    </rPh>
    <rPh sb="40" eb="41">
      <t>キビ</t>
    </rPh>
    <rPh sb="43" eb="45">
      <t>ジョウキョウ</t>
    </rPh>
    <rPh sb="52" eb="54">
      <t>シセツ</t>
    </rPh>
    <rPh sb="55" eb="57">
      <t>カンロ</t>
    </rPh>
    <rPh sb="58" eb="62">
      <t>タイヨウネンスウ</t>
    </rPh>
    <rPh sb="63" eb="64">
      <t>チカ</t>
    </rPh>
    <rPh sb="72" eb="76">
      <t>ロウスイカショ</t>
    </rPh>
    <rPh sb="77" eb="79">
      <t>シュウゼン</t>
    </rPh>
    <rPh sb="80" eb="81">
      <t>アワ</t>
    </rPh>
    <rPh sb="84" eb="86">
      <t>ケイカク</t>
    </rPh>
    <rPh sb="86" eb="87">
      <t>テキ</t>
    </rPh>
    <rPh sb="88" eb="90">
      <t>コウシン</t>
    </rPh>
    <rPh sb="91" eb="92">
      <t>オコナ</t>
    </rPh>
    <phoneticPr fontId="4"/>
  </si>
  <si>
    <t>　施設や管路の耐用年数も近づいている中、人口の減少による料金収入の減少も考えられるため、経費の削減や、計画的な更新を行う必要がある。
　今後も、水道整備事業基本計画に基づき、更新を行っていく。</t>
    <rPh sb="1" eb="3">
      <t>シセツ</t>
    </rPh>
    <rPh sb="4" eb="6">
      <t>カンロ</t>
    </rPh>
    <rPh sb="7" eb="11">
      <t>タイヨウネンスウ</t>
    </rPh>
    <rPh sb="12" eb="13">
      <t>チカ</t>
    </rPh>
    <rPh sb="18" eb="19">
      <t>ナカ</t>
    </rPh>
    <rPh sb="20" eb="22">
      <t>ジンコウ</t>
    </rPh>
    <rPh sb="23" eb="25">
      <t>ゲンショウ</t>
    </rPh>
    <rPh sb="28" eb="32">
      <t>リョウキンシュウニュウ</t>
    </rPh>
    <rPh sb="33" eb="35">
      <t>ゲンショウ</t>
    </rPh>
    <rPh sb="36" eb="37">
      <t>カンガ</t>
    </rPh>
    <rPh sb="44" eb="46">
      <t>ケイヒ</t>
    </rPh>
    <rPh sb="47" eb="49">
      <t>サクゲン</t>
    </rPh>
    <rPh sb="51" eb="54">
      <t>ケイカクテキ</t>
    </rPh>
    <rPh sb="55" eb="57">
      <t>コウシン</t>
    </rPh>
    <rPh sb="58" eb="59">
      <t>オコナ</t>
    </rPh>
    <rPh sb="60" eb="62">
      <t>ヒツヨウ</t>
    </rPh>
    <rPh sb="68" eb="70">
      <t>コンゴ</t>
    </rPh>
    <rPh sb="72" eb="78">
      <t>スイドウセイビジギョウ</t>
    </rPh>
    <rPh sb="78" eb="82">
      <t>キホンケイカク</t>
    </rPh>
    <rPh sb="83" eb="84">
      <t>モト</t>
    </rPh>
    <rPh sb="87" eb="89">
      <t>コウシン</t>
    </rPh>
    <rPh sb="90" eb="91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</si>
</sst>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0.72</c:v>
                </c:pt>
                <c:pt idx="1">
                  <c:v>0.72</c:v>
                </c:pt>
                <c:pt idx="2" formatCode="#,##0.00;&quot;△&quot;#,##0.00">
                  <c:v>0</c:v>
                </c:pt>
                <c:pt idx="3">
                  <c:v>0.53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A-4B3E-942B-90658029E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0.56999999999999995</c:v>
                </c:pt>
                <c:pt idx="1">
                  <c:v>0.62</c:v>
                </c:pt>
                <c:pt idx="2">
                  <c:v>0.39</c:v>
                </c:pt>
                <c:pt idx="3">
                  <c:v>0.61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A-4B3E-942B-90658029E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107.43</c:v>
                </c:pt>
                <c:pt idx="1">
                  <c:v>107.56</c:v>
                </c:pt>
                <c:pt idx="2">
                  <c:v>104.08</c:v>
                </c:pt>
                <c:pt idx="3">
                  <c:v>106.78</c:v>
                </c:pt>
                <c:pt idx="4">
                  <c:v>104.99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8-4B3E-A050-C3F7FD7C7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74.05</c:v>
                </c:pt>
                <c:pt idx="1">
                  <c:v>73.25</c:v>
                </c:pt>
                <c:pt idx="2">
                  <c:v>75.06</c:v>
                </c:pt>
                <c:pt idx="3">
                  <c:v>73.22</c:v>
                </c:pt>
                <c:pt idx="4">
                  <c:v>69.05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8-4B3E-A050-C3F7FD7C7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8B2-AC3F-03D7D5D53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8B2-AC3F-03D7D5D53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4-4D5B-BC9D-A9EFEB4F2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D5B-BC9D-A9EFEB4F2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0-436F-BB0D-D528C76B7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0-436F-BB0D-D528C76B7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F-443D-ACB6-1D980600F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F-443D-ACB6-1D980600F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647.28</c:v>
                </c:pt>
                <c:pt idx="1">
                  <c:v>698.12</c:v>
                </c:pt>
                <c:pt idx="2">
                  <c:v>669.03</c:v>
                </c:pt>
                <c:pt idx="3">
                  <c:v>668.34</c:v>
                </c:pt>
                <c:pt idx="4">
                  <c:v>646.20000000000005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8-4CE2-B10F-C3652F828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1302.33</c:v>
                </c:pt>
                <c:pt idx="1">
                  <c:v>1274.21</c:v>
                </c:pt>
                <c:pt idx="2">
                  <c:v>1183.92</c:v>
                </c:pt>
                <c:pt idx="3">
                  <c:v>1128.72</c:v>
                </c:pt>
                <c:pt idx="4">
                  <c:v>1125.25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8-4CE2-B10F-C3652F828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98.69</c:v>
                </c:pt>
                <c:pt idx="1">
                  <c:v>76.75</c:v>
                </c:pt>
                <c:pt idx="2">
                  <c:v>97.04</c:v>
                </c:pt>
                <c:pt idx="3">
                  <c:v>87.47</c:v>
                </c:pt>
                <c:pt idx="4">
                  <c:v>91.6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6-4551-B7D7-AC10F1180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40.89</c:v>
                </c:pt>
                <c:pt idx="1">
                  <c:v>41.25</c:v>
                </c:pt>
                <c:pt idx="2">
                  <c:v>42.5</c:v>
                </c:pt>
                <c:pt idx="3">
                  <c:v>41.84</c:v>
                </c:pt>
                <c:pt idx="4">
                  <c:v>41.44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6-4551-B7D7-AC10F1180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116.81</c:v>
                </c:pt>
                <c:pt idx="1">
                  <c:v>137.26</c:v>
                </c:pt>
                <c:pt idx="2">
                  <c:v>118.65</c:v>
                </c:pt>
                <c:pt idx="3">
                  <c:v>131.5</c:v>
                </c:pt>
                <c:pt idx="4">
                  <c:v>127.89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6-43FB-B12D-269D27E57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</c:v>
                </c:pt>
                <c:pt idx="1">
                  <c:v>383.25</c:v>
                </c:pt>
                <c:pt idx="2">
                  <c:v>377.72</c:v>
                </c:pt>
                <c:pt idx="3">
                  <c:v>390.47</c:v>
                </c:pt>
                <c:pt idx="4">
                  <c:v>403.61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6-43FB-B12D-269D27E57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93.95</c:v>
                </c:pt>
                <c:pt idx="1">
                  <c:v>93.95</c:v>
                </c:pt>
                <c:pt idx="2">
                  <c:v>93.69</c:v>
                </c:pt>
                <c:pt idx="3">
                  <c:v>93.95</c:v>
                </c:pt>
                <c:pt idx="4">
                  <c:v>93.95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C-4639-8C54-96F26BB87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47.95</c:v>
                </c:pt>
                <c:pt idx="1">
                  <c:v>48.26</c:v>
                </c:pt>
                <c:pt idx="2">
                  <c:v>48.01</c:v>
                </c:pt>
                <c:pt idx="3">
                  <c:v>49.08</c:v>
                </c:pt>
                <c:pt idx="4">
                  <c:v>51.46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C-4639-8C54-96F26BB87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70.41</c:v>
                </c:pt>
                <c:pt idx="1">
                  <c:v>70.41</c:v>
                </c:pt>
                <c:pt idx="2">
                  <c:v>63.3</c:v>
                </c:pt>
                <c:pt idx="3">
                  <c:v>64.260000000000005</c:v>
                </c:pt>
                <c:pt idx="4">
                  <c:v>63.48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C-4A01-B11E-822C0DDAB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74.900000000000006</c:v>
                </c:pt>
                <c:pt idx="1">
                  <c:v>72.72</c:v>
                </c:pt>
                <c:pt idx="2">
                  <c:v>72.75</c:v>
                </c:pt>
                <c:pt idx="3">
                  <c:v>71.27</c:v>
                </c:pt>
                <c:pt idx="4">
                  <c:v>68.58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FC-4A01-B11E-822C0DDAB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Z37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熊本県　産山村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2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データ!$I$6</f>
        <v>法非適用</v>
      </c>
      <c r="C8" s="66"/>
      <c r="D8" s="66"/>
      <c r="E8" s="66"/>
      <c r="F8" s="66"/>
      <c r="G8" s="66"/>
      <c r="H8" s="66"/>
      <c r="I8" s="66" t="str">
        <f>データ!$J$6</f>
        <v>水道事業</v>
      </c>
      <c r="J8" s="66"/>
      <c r="K8" s="66"/>
      <c r="L8" s="66"/>
      <c r="M8" s="66"/>
      <c r="N8" s="66"/>
      <c r="O8" s="66"/>
      <c r="P8" s="66" t="str">
        <f>データ!$K$6</f>
        <v>簡易水道事業</v>
      </c>
      <c r="Q8" s="66"/>
      <c r="R8" s="66"/>
      <c r="S8" s="66"/>
      <c r="T8" s="66"/>
      <c r="U8" s="66"/>
      <c r="V8" s="66"/>
      <c r="W8" s="66" t="str">
        <f>データ!$L$6</f>
        <v>D4</v>
      </c>
      <c r="X8" s="66"/>
      <c r="Y8" s="66"/>
      <c r="Z8" s="66"/>
      <c r="AA8" s="66"/>
      <c r="AB8" s="66"/>
      <c r="AC8" s="66"/>
      <c r="AD8" s="66" t="str">
        <f>データ!$M$6</f>
        <v>非設置</v>
      </c>
      <c r="AE8" s="66"/>
      <c r="AF8" s="66"/>
      <c r="AG8" s="66"/>
      <c r="AH8" s="66"/>
      <c r="AI8" s="66"/>
      <c r="AJ8" s="66"/>
      <c r="AK8" s="2"/>
      <c r="AL8" s="55">
        <f>データ!$R$6</f>
        <v>1416</v>
      </c>
      <c r="AM8" s="55"/>
      <c r="AN8" s="55"/>
      <c r="AO8" s="55"/>
      <c r="AP8" s="55"/>
      <c r="AQ8" s="55"/>
      <c r="AR8" s="55"/>
      <c r="AS8" s="55"/>
      <c r="AT8" s="45">
        <f>データ!$S$6</f>
        <v>60.81</v>
      </c>
      <c r="AU8" s="45"/>
      <c r="AV8" s="45"/>
      <c r="AW8" s="45"/>
      <c r="AX8" s="45"/>
      <c r="AY8" s="45"/>
      <c r="AZ8" s="45"/>
      <c r="BA8" s="45"/>
      <c r="BB8" s="45">
        <f>データ!$T$6</f>
        <v>23.29</v>
      </c>
      <c r="BC8" s="45"/>
      <c r="BD8" s="45"/>
      <c r="BE8" s="45"/>
      <c r="BF8" s="45"/>
      <c r="BG8" s="45"/>
      <c r="BH8" s="45"/>
      <c r="BI8" s="45"/>
      <c r="BJ8" s="3"/>
      <c r="BK8" s="3"/>
      <c r="BL8" s="67" t="s">
        <v>10</v>
      </c>
      <c r="BM8" s="68"/>
      <c r="BN8" s="56" t="s">
        <v>11</v>
      </c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7"/>
    </row>
    <row r="9" spans="1:78" ht="18.75" customHeight="1" x14ac:dyDescent="0.15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2"/>
      <c r="AE9" s="2"/>
      <c r="AF9" s="2"/>
      <c r="AG9" s="2"/>
      <c r="AH9" s="3"/>
      <c r="AI9" s="2"/>
      <c r="AJ9" s="2"/>
      <c r="AK9" s="2"/>
      <c r="AL9" s="58" t="s">
        <v>16</v>
      </c>
      <c r="AM9" s="58"/>
      <c r="AN9" s="58"/>
      <c r="AO9" s="58"/>
      <c r="AP9" s="58"/>
      <c r="AQ9" s="58"/>
      <c r="AR9" s="58"/>
      <c r="AS9" s="58"/>
      <c r="AT9" s="58" t="s">
        <v>17</v>
      </c>
      <c r="AU9" s="58"/>
      <c r="AV9" s="58"/>
      <c r="AW9" s="58"/>
      <c r="AX9" s="58"/>
      <c r="AY9" s="58"/>
      <c r="AZ9" s="58"/>
      <c r="BA9" s="58"/>
      <c r="BB9" s="58" t="s">
        <v>18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19</v>
      </c>
      <c r="BM9" s="60"/>
      <c r="BN9" s="61" t="s">
        <v>20</v>
      </c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91.07</v>
      </c>
      <c r="Q10" s="45"/>
      <c r="R10" s="45"/>
      <c r="S10" s="45"/>
      <c r="T10" s="45"/>
      <c r="U10" s="45"/>
      <c r="V10" s="45"/>
      <c r="W10" s="55">
        <f>データ!$Q$6</f>
        <v>1900</v>
      </c>
      <c r="X10" s="55"/>
      <c r="Y10" s="55"/>
      <c r="Z10" s="55"/>
      <c r="AA10" s="55"/>
      <c r="AB10" s="55"/>
      <c r="AC10" s="55"/>
      <c r="AD10" s="2"/>
      <c r="AE10" s="2"/>
      <c r="AF10" s="2"/>
      <c r="AG10" s="2"/>
      <c r="AH10" s="2"/>
      <c r="AI10" s="2"/>
      <c r="AJ10" s="2"/>
      <c r="AK10" s="2"/>
      <c r="AL10" s="55">
        <f>データ!$U$6</f>
        <v>1285</v>
      </c>
      <c r="AM10" s="55"/>
      <c r="AN10" s="55"/>
      <c r="AO10" s="55"/>
      <c r="AP10" s="55"/>
      <c r="AQ10" s="55"/>
      <c r="AR10" s="55"/>
      <c r="AS10" s="55"/>
      <c r="AT10" s="45">
        <f>データ!$V$6</f>
        <v>0.24</v>
      </c>
      <c r="AU10" s="45"/>
      <c r="AV10" s="45"/>
      <c r="AW10" s="45"/>
      <c r="AX10" s="45"/>
      <c r="AY10" s="45"/>
      <c r="AZ10" s="45"/>
      <c r="BA10" s="45"/>
      <c r="BB10" s="45">
        <f>データ!$W$6</f>
        <v>5354.17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6" t="s">
        <v>25</v>
      </c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8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9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113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3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6" t="s">
        <v>26</v>
      </c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8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9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114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3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6" t="s">
        <v>28</v>
      </c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8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9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1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115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3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5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【73.42】</v>
      </c>
      <c r="F85" s="13" t="s">
        <v>41</v>
      </c>
      <c r="G85" s="13" t="s">
        <v>41</v>
      </c>
      <c r="H85" s="13" t="str">
        <f>データ!BO6</f>
        <v>【940.88】</v>
      </c>
      <c r="I85" s="13" t="str">
        <f>データ!BZ6</f>
        <v>【54.59】</v>
      </c>
      <c r="J85" s="13" t="str">
        <f>データ!CK6</f>
        <v>【301.20】</v>
      </c>
      <c r="K85" s="13" t="str">
        <f>データ!CV6</f>
        <v>【56.42】</v>
      </c>
      <c r="L85" s="13" t="str">
        <f>データ!DG6</f>
        <v>【71.01】</v>
      </c>
      <c r="M85" s="13" t="s">
        <v>41</v>
      </c>
      <c r="N85" s="13" t="s">
        <v>41</v>
      </c>
      <c r="O85" s="13" t="str">
        <f>データ!EN6</f>
        <v>【0.58】</v>
      </c>
    </row>
  </sheetData>
  <sheetProtection algorithmName="SHA-512" hashValue="DD78br2EDzqpXM+5s3A8MJZXgvzjIOqTc1h4arzUBtQ4hu8HmUierv9kqaSkkJuVOtxZIiQgXA3IgB6AP5vC1g==" saltValue="HXepdyOqbpXgROb6ytwOz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43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44</v>
      </c>
      <c r="B3" s="16" t="s">
        <v>45</v>
      </c>
      <c r="C3" s="16" t="s">
        <v>46</v>
      </c>
      <c r="D3" s="16" t="s">
        <v>47</v>
      </c>
      <c r="E3" s="16" t="s">
        <v>48</v>
      </c>
      <c r="F3" s="16" t="s">
        <v>49</v>
      </c>
      <c r="G3" s="16" t="s">
        <v>50</v>
      </c>
      <c r="H3" s="72" t="s">
        <v>51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52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53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54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55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56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57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58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59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60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61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62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63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64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65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66</v>
      </c>
      <c r="B5" s="18"/>
      <c r="C5" s="18"/>
      <c r="D5" s="18"/>
      <c r="E5" s="18"/>
      <c r="F5" s="18"/>
      <c r="G5" s="18"/>
      <c r="H5" s="19" t="s">
        <v>67</v>
      </c>
      <c r="I5" s="19" t="s">
        <v>68</v>
      </c>
      <c r="J5" s="19" t="s">
        <v>69</v>
      </c>
      <c r="K5" s="19" t="s">
        <v>70</v>
      </c>
      <c r="L5" s="19" t="s">
        <v>71</v>
      </c>
      <c r="M5" s="19" t="s">
        <v>72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85</v>
      </c>
      <c r="AA5" s="19" t="s">
        <v>86</v>
      </c>
      <c r="AB5" s="19" t="s">
        <v>87</v>
      </c>
      <c r="AC5" s="19" t="s">
        <v>88</v>
      </c>
      <c r="AD5" s="19" t="s">
        <v>89</v>
      </c>
      <c r="AE5" s="19" t="s">
        <v>90</v>
      </c>
      <c r="AF5" s="19" t="s">
        <v>91</v>
      </c>
      <c r="AG5" s="19" t="s">
        <v>92</v>
      </c>
      <c r="AH5" s="19" t="s">
        <v>29</v>
      </c>
      <c r="AI5" s="19" t="s">
        <v>83</v>
      </c>
      <c r="AJ5" s="19" t="s">
        <v>84</v>
      </c>
      <c r="AK5" s="19" t="s">
        <v>85</v>
      </c>
      <c r="AL5" s="19" t="s">
        <v>86</v>
      </c>
      <c r="AM5" s="19" t="s">
        <v>87</v>
      </c>
      <c r="AN5" s="19" t="s">
        <v>88</v>
      </c>
      <c r="AO5" s="19" t="s">
        <v>89</v>
      </c>
      <c r="AP5" s="19" t="s">
        <v>90</v>
      </c>
      <c r="AQ5" s="19" t="s">
        <v>91</v>
      </c>
      <c r="AR5" s="19" t="s">
        <v>92</v>
      </c>
      <c r="AS5" s="19" t="s">
        <v>93</v>
      </c>
      <c r="AT5" s="19" t="s">
        <v>83</v>
      </c>
      <c r="AU5" s="19" t="s">
        <v>84</v>
      </c>
      <c r="AV5" s="19" t="s">
        <v>85</v>
      </c>
      <c r="AW5" s="19" t="s">
        <v>86</v>
      </c>
      <c r="AX5" s="19" t="s">
        <v>87</v>
      </c>
      <c r="AY5" s="19" t="s">
        <v>88</v>
      </c>
      <c r="AZ5" s="19" t="s">
        <v>89</v>
      </c>
      <c r="BA5" s="19" t="s">
        <v>90</v>
      </c>
      <c r="BB5" s="19" t="s">
        <v>91</v>
      </c>
      <c r="BC5" s="19" t="s">
        <v>92</v>
      </c>
      <c r="BD5" s="19" t="s">
        <v>93</v>
      </c>
      <c r="BE5" s="19" t="s">
        <v>83</v>
      </c>
      <c r="BF5" s="19" t="s">
        <v>84</v>
      </c>
      <c r="BG5" s="19" t="s">
        <v>85</v>
      </c>
      <c r="BH5" s="19" t="s">
        <v>86</v>
      </c>
      <c r="BI5" s="19" t="s">
        <v>87</v>
      </c>
      <c r="BJ5" s="19" t="s">
        <v>88</v>
      </c>
      <c r="BK5" s="19" t="s">
        <v>89</v>
      </c>
      <c r="BL5" s="19" t="s">
        <v>90</v>
      </c>
      <c r="BM5" s="19" t="s">
        <v>91</v>
      </c>
      <c r="BN5" s="19" t="s">
        <v>92</v>
      </c>
      <c r="BO5" s="19" t="s">
        <v>93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83</v>
      </c>
      <c r="CB5" s="19" t="s">
        <v>84</v>
      </c>
      <c r="CC5" s="19" t="s">
        <v>85</v>
      </c>
      <c r="CD5" s="19" t="s">
        <v>86</v>
      </c>
      <c r="CE5" s="19" t="s">
        <v>87</v>
      </c>
      <c r="CF5" s="19" t="s">
        <v>88</v>
      </c>
      <c r="CG5" s="19" t="s">
        <v>89</v>
      </c>
      <c r="CH5" s="19" t="s">
        <v>90</v>
      </c>
      <c r="CI5" s="19" t="s">
        <v>91</v>
      </c>
      <c r="CJ5" s="19" t="s">
        <v>92</v>
      </c>
      <c r="CK5" s="19" t="s">
        <v>93</v>
      </c>
      <c r="CL5" s="19" t="s">
        <v>83</v>
      </c>
      <c r="CM5" s="19" t="s">
        <v>84</v>
      </c>
      <c r="CN5" s="19" t="s">
        <v>85</v>
      </c>
      <c r="CO5" s="19" t="s">
        <v>86</v>
      </c>
      <c r="CP5" s="19" t="s">
        <v>87</v>
      </c>
      <c r="CQ5" s="19" t="s">
        <v>88</v>
      </c>
      <c r="CR5" s="19" t="s">
        <v>89</v>
      </c>
      <c r="CS5" s="19" t="s">
        <v>90</v>
      </c>
      <c r="CT5" s="19" t="s">
        <v>91</v>
      </c>
      <c r="CU5" s="19" t="s">
        <v>92</v>
      </c>
      <c r="CV5" s="19" t="s">
        <v>93</v>
      </c>
      <c r="CW5" s="19" t="s">
        <v>83</v>
      </c>
      <c r="CX5" s="19" t="s">
        <v>84</v>
      </c>
      <c r="CY5" s="19" t="s">
        <v>85</v>
      </c>
      <c r="CZ5" s="19" t="s">
        <v>86</v>
      </c>
      <c r="DA5" s="19" t="s">
        <v>87</v>
      </c>
      <c r="DB5" s="19" t="s">
        <v>88</v>
      </c>
      <c r="DC5" s="19" t="s">
        <v>89</v>
      </c>
      <c r="DD5" s="19" t="s">
        <v>90</v>
      </c>
      <c r="DE5" s="19" t="s">
        <v>91</v>
      </c>
      <c r="DF5" s="19" t="s">
        <v>92</v>
      </c>
      <c r="DG5" s="19" t="s">
        <v>93</v>
      </c>
      <c r="DH5" s="19" t="s">
        <v>83</v>
      </c>
      <c r="DI5" s="19" t="s">
        <v>84</v>
      </c>
      <c r="DJ5" s="19" t="s">
        <v>85</v>
      </c>
      <c r="DK5" s="19" t="s">
        <v>86</v>
      </c>
      <c r="DL5" s="19" t="s">
        <v>87</v>
      </c>
      <c r="DM5" s="19" t="s">
        <v>88</v>
      </c>
      <c r="DN5" s="19" t="s">
        <v>89</v>
      </c>
      <c r="DO5" s="19" t="s">
        <v>90</v>
      </c>
      <c r="DP5" s="19" t="s">
        <v>91</v>
      </c>
      <c r="DQ5" s="19" t="s">
        <v>92</v>
      </c>
      <c r="DR5" s="19" t="s">
        <v>93</v>
      </c>
      <c r="DS5" s="19" t="s">
        <v>83</v>
      </c>
      <c r="DT5" s="19" t="s">
        <v>84</v>
      </c>
      <c r="DU5" s="19" t="s">
        <v>85</v>
      </c>
      <c r="DV5" s="19" t="s">
        <v>86</v>
      </c>
      <c r="DW5" s="19" t="s">
        <v>87</v>
      </c>
      <c r="DX5" s="19" t="s">
        <v>88</v>
      </c>
      <c r="DY5" s="19" t="s">
        <v>89</v>
      </c>
      <c r="DZ5" s="19" t="s">
        <v>90</v>
      </c>
      <c r="EA5" s="19" t="s">
        <v>91</v>
      </c>
      <c r="EB5" s="19" t="s">
        <v>92</v>
      </c>
      <c r="EC5" s="19" t="s">
        <v>93</v>
      </c>
      <c r="ED5" s="19" t="s">
        <v>83</v>
      </c>
      <c r="EE5" s="19" t="s">
        <v>84</v>
      </c>
      <c r="EF5" s="19" t="s">
        <v>85</v>
      </c>
      <c r="EG5" s="19" t="s">
        <v>86</v>
      </c>
      <c r="EH5" s="19" t="s">
        <v>87</v>
      </c>
      <c r="EI5" s="19" t="s">
        <v>88</v>
      </c>
      <c r="EJ5" s="19" t="s">
        <v>89</v>
      </c>
      <c r="EK5" s="19" t="s">
        <v>90</v>
      </c>
      <c r="EL5" s="19" t="s">
        <v>91</v>
      </c>
      <c r="EM5" s="19" t="s">
        <v>92</v>
      </c>
      <c r="EN5" s="19" t="s">
        <v>93</v>
      </c>
    </row>
    <row r="6" spans="1:144" s="23" customFormat="1" x14ac:dyDescent="0.15">
      <c r="A6" s="15" t="s">
        <v>94</v>
      </c>
      <c r="B6" s="20">
        <f>B7</f>
        <v>2021</v>
      </c>
      <c r="C6" s="20">
        <f t="shared" ref="C6:W6" si="3">C7</f>
        <v>434256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熊本県　産山村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91.07</v>
      </c>
      <c r="Q6" s="21">
        <f t="shared" si="3"/>
        <v>1900</v>
      </c>
      <c r="R6" s="21">
        <f t="shared" si="3"/>
        <v>1416</v>
      </c>
      <c r="S6" s="21">
        <f t="shared" si="3"/>
        <v>60.81</v>
      </c>
      <c r="T6" s="21">
        <f t="shared" si="3"/>
        <v>23.29</v>
      </c>
      <c r="U6" s="21">
        <f t="shared" si="3"/>
        <v>1285</v>
      </c>
      <c r="V6" s="21">
        <f t="shared" si="3"/>
        <v>0.24</v>
      </c>
      <c r="W6" s="21">
        <f t="shared" si="3"/>
        <v>5354.17</v>
      </c>
      <c r="X6" s="22">
        <f>IF(X7="",NA(),X7)</f>
        <v>107.43</v>
      </c>
      <c r="Y6" s="22">
        <f t="shared" ref="Y6:AG6" si="4">IF(Y7="",NA(),Y7)</f>
        <v>107.56</v>
      </c>
      <c r="Z6" s="22">
        <f t="shared" si="4"/>
        <v>104.08</v>
      </c>
      <c r="AA6" s="22">
        <f t="shared" si="4"/>
        <v>106.78</v>
      </c>
      <c r="AB6" s="22">
        <f t="shared" si="4"/>
        <v>104.99</v>
      </c>
      <c r="AC6" s="22">
        <f t="shared" si="4"/>
        <v>74.05</v>
      </c>
      <c r="AD6" s="22">
        <f t="shared" si="4"/>
        <v>73.25</v>
      </c>
      <c r="AE6" s="22">
        <f t="shared" si="4"/>
        <v>75.06</v>
      </c>
      <c r="AF6" s="22">
        <f t="shared" si="4"/>
        <v>73.22</v>
      </c>
      <c r="AG6" s="22">
        <f t="shared" si="4"/>
        <v>69.05</v>
      </c>
      <c r="AH6" s="21" t="str">
        <f>IF(AH7="","",IF(AH7="-","【-】","【"&amp;SUBSTITUTE(TEXT(AH7,"#,##0.00"),"-","△")&amp;"】"))</f>
        <v>【73.42】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647.28</v>
      </c>
      <c r="BF6" s="22">
        <f t="shared" ref="BF6:BN6" si="7">IF(BF7="",NA(),BF7)</f>
        <v>698.12</v>
      </c>
      <c r="BG6" s="22">
        <f t="shared" si="7"/>
        <v>669.03</v>
      </c>
      <c r="BH6" s="22">
        <f t="shared" si="7"/>
        <v>668.34</v>
      </c>
      <c r="BI6" s="22">
        <f t="shared" si="7"/>
        <v>646.20000000000005</v>
      </c>
      <c r="BJ6" s="22">
        <f t="shared" si="7"/>
        <v>1302.33</v>
      </c>
      <c r="BK6" s="22">
        <f t="shared" si="7"/>
        <v>1274.21</v>
      </c>
      <c r="BL6" s="22">
        <f t="shared" si="7"/>
        <v>1183.92</v>
      </c>
      <c r="BM6" s="22">
        <f t="shared" si="7"/>
        <v>1128.72</v>
      </c>
      <c r="BN6" s="22">
        <f t="shared" si="7"/>
        <v>1125.25</v>
      </c>
      <c r="BO6" s="21" t="str">
        <f>IF(BO7="","",IF(BO7="-","【-】","【"&amp;SUBSTITUTE(TEXT(BO7,"#,##0.00"),"-","△")&amp;"】"))</f>
        <v>【940.88】</v>
      </c>
      <c r="BP6" s="22">
        <f>IF(BP7="",NA(),BP7)</f>
        <v>98.69</v>
      </c>
      <c r="BQ6" s="22">
        <f t="shared" ref="BQ6:BY6" si="8">IF(BQ7="",NA(),BQ7)</f>
        <v>76.75</v>
      </c>
      <c r="BR6" s="22">
        <f t="shared" si="8"/>
        <v>97.04</v>
      </c>
      <c r="BS6" s="22">
        <f t="shared" si="8"/>
        <v>87.47</v>
      </c>
      <c r="BT6" s="22">
        <f t="shared" si="8"/>
        <v>91.6</v>
      </c>
      <c r="BU6" s="22">
        <f t="shared" si="8"/>
        <v>40.89</v>
      </c>
      <c r="BV6" s="22">
        <f t="shared" si="8"/>
        <v>41.25</v>
      </c>
      <c r="BW6" s="22">
        <f t="shared" si="8"/>
        <v>42.5</v>
      </c>
      <c r="BX6" s="22">
        <f t="shared" si="8"/>
        <v>41.84</v>
      </c>
      <c r="BY6" s="22">
        <f t="shared" si="8"/>
        <v>41.44</v>
      </c>
      <c r="BZ6" s="21" t="str">
        <f>IF(BZ7="","",IF(BZ7="-","【-】","【"&amp;SUBSTITUTE(TEXT(BZ7,"#,##0.00"),"-","△")&amp;"】"))</f>
        <v>【54.59】</v>
      </c>
      <c r="CA6" s="22">
        <f>IF(CA7="",NA(),CA7)</f>
        <v>116.81</v>
      </c>
      <c r="CB6" s="22">
        <f t="shared" ref="CB6:CJ6" si="9">IF(CB7="",NA(),CB7)</f>
        <v>137.26</v>
      </c>
      <c r="CC6" s="22">
        <f t="shared" si="9"/>
        <v>118.65</v>
      </c>
      <c r="CD6" s="22">
        <f t="shared" si="9"/>
        <v>131.5</v>
      </c>
      <c r="CE6" s="22">
        <f t="shared" si="9"/>
        <v>127.89</v>
      </c>
      <c r="CF6" s="22">
        <f t="shared" si="9"/>
        <v>383.2</v>
      </c>
      <c r="CG6" s="22">
        <f t="shared" si="9"/>
        <v>383.25</v>
      </c>
      <c r="CH6" s="22">
        <f t="shared" si="9"/>
        <v>377.72</v>
      </c>
      <c r="CI6" s="22">
        <f t="shared" si="9"/>
        <v>390.47</v>
      </c>
      <c r="CJ6" s="22">
        <f t="shared" si="9"/>
        <v>403.61</v>
      </c>
      <c r="CK6" s="21" t="str">
        <f>IF(CK7="","",IF(CK7="-","【-】","【"&amp;SUBSTITUTE(TEXT(CK7,"#,##0.00"),"-","△")&amp;"】"))</f>
        <v>【301.20】</v>
      </c>
      <c r="CL6" s="22">
        <f>IF(CL7="",NA(),CL7)</f>
        <v>93.95</v>
      </c>
      <c r="CM6" s="22">
        <f t="shared" ref="CM6:CU6" si="10">IF(CM7="",NA(),CM7)</f>
        <v>93.95</v>
      </c>
      <c r="CN6" s="22">
        <f t="shared" si="10"/>
        <v>93.69</v>
      </c>
      <c r="CO6" s="22">
        <f t="shared" si="10"/>
        <v>93.95</v>
      </c>
      <c r="CP6" s="22">
        <f t="shared" si="10"/>
        <v>93.95</v>
      </c>
      <c r="CQ6" s="22">
        <f t="shared" si="10"/>
        <v>47.95</v>
      </c>
      <c r="CR6" s="22">
        <f t="shared" si="10"/>
        <v>48.26</v>
      </c>
      <c r="CS6" s="22">
        <f t="shared" si="10"/>
        <v>48.01</v>
      </c>
      <c r="CT6" s="22">
        <f t="shared" si="10"/>
        <v>49.08</v>
      </c>
      <c r="CU6" s="22">
        <f t="shared" si="10"/>
        <v>51.46</v>
      </c>
      <c r="CV6" s="21" t="str">
        <f>IF(CV7="","",IF(CV7="-","【-】","【"&amp;SUBSTITUTE(TEXT(CV7,"#,##0.00"),"-","△")&amp;"】"))</f>
        <v>【56.42】</v>
      </c>
      <c r="CW6" s="22">
        <f>IF(CW7="",NA(),CW7)</f>
        <v>70.41</v>
      </c>
      <c r="CX6" s="22">
        <f t="shared" ref="CX6:DF6" si="11">IF(CX7="",NA(),CX7)</f>
        <v>70.41</v>
      </c>
      <c r="CY6" s="22">
        <f t="shared" si="11"/>
        <v>63.3</v>
      </c>
      <c r="CZ6" s="22">
        <f t="shared" si="11"/>
        <v>64.260000000000005</v>
      </c>
      <c r="DA6" s="22">
        <f t="shared" si="11"/>
        <v>63.48</v>
      </c>
      <c r="DB6" s="22">
        <f t="shared" si="11"/>
        <v>74.900000000000006</v>
      </c>
      <c r="DC6" s="22">
        <f t="shared" si="11"/>
        <v>72.72</v>
      </c>
      <c r="DD6" s="22">
        <f t="shared" si="11"/>
        <v>72.75</v>
      </c>
      <c r="DE6" s="22">
        <f t="shared" si="11"/>
        <v>71.27</v>
      </c>
      <c r="DF6" s="22">
        <f t="shared" si="11"/>
        <v>68.58</v>
      </c>
      <c r="DG6" s="21" t="str">
        <f>IF(DG7="","",IF(DG7="-","【-】","【"&amp;SUBSTITUTE(TEXT(DG7,"#,##0.00"),"-","△")&amp;"】"))</f>
        <v>【71.01】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2">
        <f>IF(ED7="",NA(),ED7)</f>
        <v>0.72</v>
      </c>
      <c r="EE6" s="22">
        <f t="shared" ref="EE6:EM6" si="14">IF(EE7="",NA(),EE7)</f>
        <v>0.72</v>
      </c>
      <c r="EF6" s="21">
        <f t="shared" si="14"/>
        <v>0</v>
      </c>
      <c r="EG6" s="22">
        <f t="shared" si="14"/>
        <v>0.53</v>
      </c>
      <c r="EH6" s="21">
        <f t="shared" si="14"/>
        <v>0</v>
      </c>
      <c r="EI6" s="22">
        <f t="shared" si="14"/>
        <v>0.56999999999999995</v>
      </c>
      <c r="EJ6" s="22">
        <f t="shared" si="14"/>
        <v>0.62</v>
      </c>
      <c r="EK6" s="22">
        <f t="shared" si="14"/>
        <v>0.39</v>
      </c>
      <c r="EL6" s="22">
        <f t="shared" si="14"/>
        <v>0.61</v>
      </c>
      <c r="EM6" s="22">
        <f t="shared" si="14"/>
        <v>0.4</v>
      </c>
      <c r="EN6" s="21" t="str">
        <f>IF(EN7="","",IF(EN7="-","【-】","【"&amp;SUBSTITUTE(TEXT(EN7,"#,##0.00"),"-","△")&amp;"】"))</f>
        <v>【0.58】</v>
      </c>
    </row>
    <row r="7" spans="1:144" s="23" customFormat="1" x14ac:dyDescent="0.15">
      <c r="A7" s="15"/>
      <c r="B7" s="24">
        <v>2021</v>
      </c>
      <c r="C7" s="24">
        <v>434256</v>
      </c>
      <c r="D7" s="24">
        <v>47</v>
      </c>
      <c r="E7" s="24">
        <v>1</v>
      </c>
      <c r="F7" s="24">
        <v>0</v>
      </c>
      <c r="G7" s="24">
        <v>0</v>
      </c>
      <c r="H7" s="24" t="s">
        <v>95</v>
      </c>
      <c r="I7" s="24" t="s">
        <v>96</v>
      </c>
      <c r="J7" s="24" t="s">
        <v>97</v>
      </c>
      <c r="K7" s="24" t="s">
        <v>98</v>
      </c>
      <c r="L7" s="24" t="s">
        <v>99</v>
      </c>
      <c r="M7" s="24" t="s">
        <v>100</v>
      </c>
      <c r="N7" s="25" t="s">
        <v>101</v>
      </c>
      <c r="O7" s="25" t="s">
        <v>102</v>
      </c>
      <c r="P7" s="25">
        <v>91.07</v>
      </c>
      <c r="Q7" s="25">
        <v>1900</v>
      </c>
      <c r="R7" s="25">
        <v>1416</v>
      </c>
      <c r="S7" s="25">
        <v>60.81</v>
      </c>
      <c r="T7" s="25">
        <v>23.29</v>
      </c>
      <c r="U7" s="25">
        <v>1285</v>
      </c>
      <c r="V7" s="25">
        <v>0.24</v>
      </c>
      <c r="W7" s="25">
        <v>5354.17</v>
      </c>
      <c r="X7" s="25">
        <v>107.43</v>
      </c>
      <c r="Y7" s="25">
        <v>107.56</v>
      </c>
      <c r="Z7" s="25">
        <v>104.08</v>
      </c>
      <c r="AA7" s="25">
        <v>106.78</v>
      </c>
      <c r="AB7" s="25">
        <v>104.99</v>
      </c>
      <c r="AC7" s="25">
        <v>74.05</v>
      </c>
      <c r="AD7" s="25">
        <v>73.25</v>
      </c>
      <c r="AE7" s="25">
        <v>75.06</v>
      </c>
      <c r="AF7" s="25">
        <v>73.22</v>
      </c>
      <c r="AG7" s="25">
        <v>69.05</v>
      </c>
      <c r="AH7" s="25">
        <v>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647.28</v>
      </c>
      <c r="BF7" s="25">
        <v>698.12</v>
      </c>
      <c r="BG7" s="25">
        <v>669.03</v>
      </c>
      <c r="BH7" s="25">
        <v>668.34</v>
      </c>
      <c r="BI7" s="25">
        <v>646.20000000000005</v>
      </c>
      <c r="BJ7" s="25">
        <v>1302.33</v>
      </c>
      <c r="BK7" s="25">
        <v>1274.21</v>
      </c>
      <c r="BL7" s="25">
        <v>1183.92</v>
      </c>
      <c r="BM7" s="25">
        <v>1128.72</v>
      </c>
      <c r="BN7" s="25">
        <v>1125.25</v>
      </c>
      <c r="BO7" s="25">
        <v>940.88</v>
      </c>
      <c r="BP7" s="25">
        <v>98.69</v>
      </c>
      <c r="BQ7" s="25">
        <v>76.75</v>
      </c>
      <c r="BR7" s="25">
        <v>97.04</v>
      </c>
      <c r="BS7" s="25">
        <v>87.47</v>
      </c>
      <c r="BT7" s="25">
        <v>91.6</v>
      </c>
      <c r="BU7" s="25">
        <v>40.89</v>
      </c>
      <c r="BV7" s="25">
        <v>41.25</v>
      </c>
      <c r="BW7" s="25">
        <v>42.5</v>
      </c>
      <c r="BX7" s="25">
        <v>41.84</v>
      </c>
      <c r="BY7" s="25">
        <v>41.44</v>
      </c>
      <c r="BZ7" s="25">
        <v>54.59</v>
      </c>
      <c r="CA7" s="25">
        <v>116.81</v>
      </c>
      <c r="CB7" s="25">
        <v>137.26</v>
      </c>
      <c r="CC7" s="25">
        <v>118.65</v>
      </c>
      <c r="CD7" s="25">
        <v>131.5</v>
      </c>
      <c r="CE7" s="25">
        <v>127.89</v>
      </c>
      <c r="CF7" s="25">
        <v>383.2</v>
      </c>
      <c r="CG7" s="25">
        <v>383.25</v>
      </c>
      <c r="CH7" s="25">
        <v>377.72</v>
      </c>
      <c r="CI7" s="25">
        <v>390.47</v>
      </c>
      <c r="CJ7" s="25">
        <v>403.61</v>
      </c>
      <c r="CK7" s="25">
        <v>301.2</v>
      </c>
      <c r="CL7" s="25">
        <v>93.95</v>
      </c>
      <c r="CM7" s="25">
        <v>93.95</v>
      </c>
      <c r="CN7" s="25">
        <v>93.69</v>
      </c>
      <c r="CO7" s="25">
        <v>93.95</v>
      </c>
      <c r="CP7" s="25">
        <v>93.95</v>
      </c>
      <c r="CQ7" s="25">
        <v>47.95</v>
      </c>
      <c r="CR7" s="25">
        <v>48.26</v>
      </c>
      <c r="CS7" s="25">
        <v>48.01</v>
      </c>
      <c r="CT7" s="25">
        <v>49.08</v>
      </c>
      <c r="CU7" s="25">
        <v>51.46</v>
      </c>
      <c r="CV7" s="25">
        <v>56.42</v>
      </c>
      <c r="CW7" s="25">
        <v>70.41</v>
      </c>
      <c r="CX7" s="25">
        <v>70.41</v>
      </c>
      <c r="CY7" s="25">
        <v>63.3</v>
      </c>
      <c r="CZ7" s="25">
        <v>64.260000000000005</v>
      </c>
      <c r="DA7" s="25">
        <v>63.48</v>
      </c>
      <c r="DB7" s="25">
        <v>74.900000000000006</v>
      </c>
      <c r="DC7" s="25">
        <v>72.72</v>
      </c>
      <c r="DD7" s="25">
        <v>72.75</v>
      </c>
      <c r="DE7" s="25">
        <v>71.27</v>
      </c>
      <c r="DF7" s="25">
        <v>68.58</v>
      </c>
      <c r="DG7" s="25">
        <v>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0.72</v>
      </c>
      <c r="EE7" s="25">
        <v>0.72</v>
      </c>
      <c r="EF7" s="25">
        <v>0</v>
      </c>
      <c r="EG7" s="25">
        <v>0.53</v>
      </c>
      <c r="EH7" s="25">
        <v>0</v>
      </c>
      <c r="EI7" s="25">
        <v>0.56999999999999995</v>
      </c>
      <c r="EJ7" s="25">
        <v>0.62</v>
      </c>
      <c r="EK7" s="25">
        <v>0.39</v>
      </c>
      <c r="EL7" s="25">
        <v>0.61</v>
      </c>
      <c r="EM7" s="25">
        <v>0.4</v>
      </c>
      <c r="EN7" s="25">
        <v>0.57999999999999996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103</v>
      </c>
      <c r="C9" s="27" t="s">
        <v>104</v>
      </c>
      <c r="D9" s="27" t="s">
        <v>105</v>
      </c>
      <c r="E9" s="27" t="s">
        <v>106</v>
      </c>
      <c r="F9" s="27" t="s">
        <v>107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45</v>
      </c>
      <c r="B10" s="28">
        <f t="shared" ref="B10:C10" si="15">DATEVALUE($B7+12-B11&amp;"/1/"&amp;B12)</f>
        <v>47119</v>
      </c>
      <c r="C10" s="28">
        <f t="shared" si="15"/>
        <v>47484</v>
      </c>
      <c r="D10" s="29">
        <f>DATEVALUE($B7+12-D11&amp;"/1/"&amp;D12)</f>
        <v>47849</v>
      </c>
      <c r="E10" s="29">
        <f>DATEVALUE($B7+12-E11&amp;"/1/"&amp;E12)</f>
        <v>48215</v>
      </c>
      <c r="F10" s="29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4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higotai18</cp:lastModifiedBy>
  <dcterms:created xsi:type="dcterms:W3CDTF">2022-12-01T01:11:43Z</dcterms:created>
  <dcterms:modified xsi:type="dcterms:W3CDTF">2023-02-13T05:35:37Z</dcterms:modified>
  <cp:category/>
</cp:coreProperties>
</file>