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15\新共通\G000水道局_限定\G200下水道課_限定\102 決算\05 経営比較分析表\Ｒ３決算経営比較分析表\02 回答\"/>
    </mc:Choice>
  </mc:AlternateContent>
  <workbookProtection workbookAlgorithmName="SHA-512" workbookHashValue="YtSav2XNWimzVFr7ASSdjnWu6RmD+gX6roX7hPCtggAd6IlYutkIzjY6dcrS5UpSrzSucSL7UPsRfIyzcfzuog==" workbookSaltValue="k5JtHRoci6Lc88OUZM7W1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<sst xmlns="http://schemas.openxmlformats.org/spreadsheetml/2006/main" count="231" uniqueCount="116">
  <si>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</si>
  <si>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</si>
  <si>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</si>
  <si>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</si>
  <si>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</si>
  <si>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</si>
  <si>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</si>
  <si>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</si>
  <si>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</si>
  <si>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</si>
  <si>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</si>
  <si>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</si>
  <si>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</si>
  <si>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</si>
  <si>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</si>
  <si>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</si>
  <si>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</si>
  <si>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</si>
  <si>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</si>
  <si>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</si>
  <si>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</si>
  <si>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</si>
  <si>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</si>
  <si>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</si>
  <si>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</si>
  <si>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</si>
  <si>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</si>
  <si>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</si>
  <si>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</si>
  <si>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</si>
  <si>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</si>
  <si>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</si>
  <si>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</si>
  <si>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</si>
  <si>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</si>
  <si>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</si>
  <si>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</si>
  <si>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</si>
  <si>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</si>
  <si>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</si>
  <si>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</si>
  <si>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</si>
  <si>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</si>
  <si>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</si>
  <si>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</si>
  <si>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</si>
  <si>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</si>
  <si>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</si>
  <si>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</si>
  <si>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</si>
  <si>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</si>
  <si>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</si>
  <si>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</si>
  <si>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</si>
  <si>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</si>
  <si>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</si>
  <si>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</si>
  <si>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</si>
  <si>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</si>
  <si>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</si>
  <si>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</si>
  <si>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</si>
  <si>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</si>
  <si>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</si>
  <si>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</si>
  <si>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</si>
  <si>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</si>
  <si>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</si>
  <si>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</si>
  <si>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</si>
  <si>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</si>
  <si>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</si>
  <si>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</si>
  <si>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</si>
  <si>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</si>
  <si>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</si>
  <si>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</si>
  <si>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</si>
  <si>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</si>
  <si>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</si>
  <si>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</si>
  <si>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</si>
  <si>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</si>
  <si>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</si>
  <si>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</si>
  <si>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</si>
  <si>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</si>
  <si>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</si>
  <si>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</si>
  <si>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</si>
  <si>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</si>
  <si>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</si>
  <si>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</si>
  <si>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</si>
  <si>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</si>
  <si>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</si>
  <si>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</si>
  <si>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</si>
  <si>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</si>
  <si>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</si>
  <si>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</si>
  <si>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</si>
  <si>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</si>
  <si>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</si>
  <si>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</si>
  <si>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</si>
  <si>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</si>
  <si>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</si>
  <si>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</si>
  <si>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</si>
  <si>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</si>
  <si>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</si>
  <si>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</si>
  <si>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の経常収支比率が100％をなんとか上回っているが、類似団体平均・全国平均を下回っている。主な要因としては令和2年7月豪雨等による下水道使用料の減収であり、今後は市街地の復旧・復興による使用料収入の増が予想されるものの、大幅な増収は期待できないため、引き続き経費削減等を図る必要がある。
　③の流動比率は前年度と比較すると下がっており、現金預金の減少により資金繰りが厳しく、安定した財政運営が出来ているとは言えない。令和2年7月豪雨災害に伴う経費増や新規の企業債が増えることがその要因となっている。
　④の企業債残高対事業規模比率は類似団体平均値や全国平均よりも低いが、今後は災害復旧に伴う企業債が増額するため比率は増加する見込みである。
　⑤の経費回収率については前年に比べ上昇しているが、全国平均や100％を下回っており引き続き経費削減や水洗化促進等による収入確保に努める。
　⑥の汚水処理原価は、類似団体平均・全国平均より高い水準である。資本費（減価償却費と企業債利子）が高いことが要因であるが、今後は投資の適正化を図りながら資本費の減額に努める。
　⑦の施設利用率と⑧の水洗化率について数値の増減がみられるが、令和2年7月豪雨による一時避難等によって短期的な市内外の人口移動が継続しており、処理区域内人口は減少しているものの水洗便所設置済人口は増加という少々複雑な状況にあることや市全体の人口減少によるものが要因となっている。
</t>
    <rPh sb="19" eb="21">
      <t>ウワマワ</t>
    </rPh>
    <rPh sb="27" eb="29">
      <t>ルイジ</t>
    </rPh>
    <rPh sb="29" eb="31">
      <t>ダンタイ</t>
    </rPh>
    <rPh sb="31" eb="33">
      <t>ヘイキン</t>
    </rPh>
    <rPh sb="34" eb="36">
      <t>ゼンコク</t>
    </rPh>
    <rPh sb="36" eb="38">
      <t>ヘイキン</t>
    </rPh>
    <rPh sb="39" eb="41">
      <t>シタマワ</t>
    </rPh>
    <rPh sb="46" eb="47">
      <t>オモ</t>
    </rPh>
    <rPh sb="48" eb="50">
      <t>ヨウイン</t>
    </rPh>
    <rPh sb="62" eb="63">
      <t>トウ</t>
    </rPh>
    <rPh sb="79" eb="81">
      <t>コンゴ</t>
    </rPh>
    <rPh sb="82" eb="85">
      <t>シガイチ</t>
    </rPh>
    <rPh sb="86" eb="88">
      <t>フッキュウ</t>
    </rPh>
    <rPh sb="89" eb="91">
      <t>フッコウ</t>
    </rPh>
    <rPh sb="94" eb="97">
      <t>シヨウリョウ</t>
    </rPh>
    <rPh sb="97" eb="99">
      <t>シュウニュウ</t>
    </rPh>
    <rPh sb="100" eb="101">
      <t>ゾウ</t>
    </rPh>
    <rPh sb="102" eb="104">
      <t>ヨソウ</t>
    </rPh>
    <rPh sb="111" eb="113">
      <t>オオハバ</t>
    </rPh>
    <rPh sb="114" eb="116">
      <t>ゾウシュウ</t>
    </rPh>
    <rPh sb="117" eb="119">
      <t>キタイ</t>
    </rPh>
    <rPh sb="126" eb="127">
      <t>ヒ</t>
    </rPh>
    <rPh sb="128" eb="129">
      <t>ツヅ</t>
    </rPh>
    <rPh sb="130" eb="132">
      <t>ケイヒ</t>
    </rPh>
    <rPh sb="132" eb="134">
      <t>サクゲン</t>
    </rPh>
    <rPh sb="134" eb="135">
      <t>トウ</t>
    </rPh>
    <rPh sb="136" eb="137">
      <t>ハカ</t>
    </rPh>
    <rPh sb="138" eb="140">
      <t>ヒツヨウ</t>
    </rPh>
    <rPh sb="162" eb="163">
      <t>サ</t>
    </rPh>
    <rPh sb="169" eb="171">
      <t>ゲンキン</t>
    </rPh>
    <rPh sb="171" eb="173">
      <t>ヨキン</t>
    </rPh>
    <rPh sb="174" eb="176">
      <t>ゲンショウ</t>
    </rPh>
    <rPh sb="179" eb="181">
      <t>シキン</t>
    </rPh>
    <rPh sb="181" eb="182">
      <t>グ</t>
    </rPh>
    <rPh sb="184" eb="185">
      <t>キビ</t>
    </rPh>
    <rPh sb="217" eb="219">
      <t>サイガイ</t>
    </rPh>
    <rPh sb="222" eb="224">
      <t>ケイヒ</t>
    </rPh>
    <rPh sb="224" eb="225">
      <t>ゾウ</t>
    </rPh>
    <rPh sb="226" eb="228">
      <t>シンキ</t>
    </rPh>
    <rPh sb="233" eb="234">
      <t>フ</t>
    </rPh>
    <rPh sb="241" eb="243">
      <t>ヨウイン</t>
    </rPh>
    <rPh sb="286" eb="288">
      <t>コンゴ</t>
    </rPh>
    <rPh sb="289" eb="291">
      <t>サイガイ</t>
    </rPh>
    <rPh sb="291" eb="293">
      <t>フッキュウ</t>
    </rPh>
    <rPh sb="294" eb="295">
      <t>トモナ</t>
    </rPh>
    <rPh sb="296" eb="298">
      <t>キギョウ</t>
    </rPh>
    <rPh sb="298" eb="299">
      <t>サイ</t>
    </rPh>
    <rPh sb="300" eb="302">
      <t>ゾウガク</t>
    </rPh>
    <rPh sb="306" eb="308">
      <t>ヒリツ</t>
    </rPh>
    <rPh sb="309" eb="311">
      <t>ゾウカ</t>
    </rPh>
    <rPh sb="313" eb="315">
      <t>ミコ</t>
    </rPh>
    <rPh sb="334" eb="336">
      <t>ゼンネン</t>
    </rPh>
    <rPh sb="337" eb="338">
      <t>クラ</t>
    </rPh>
    <rPh sb="339" eb="341">
      <t>ジョウショウ</t>
    </rPh>
    <rPh sb="347" eb="349">
      <t>ゼンコク</t>
    </rPh>
    <rPh sb="349" eb="351">
      <t>ヘイキン</t>
    </rPh>
    <rPh sb="357" eb="359">
      <t>シタマワ</t>
    </rPh>
    <rPh sb="363" eb="364">
      <t>ヒ</t>
    </rPh>
    <rPh sb="365" eb="366">
      <t>ツヅ</t>
    </rPh>
    <rPh sb="367" eb="369">
      <t>ケイヒ</t>
    </rPh>
    <rPh sb="369" eb="371">
      <t>サクゲン</t>
    </rPh>
    <rPh sb="372" eb="375">
      <t>スイセンカ</t>
    </rPh>
    <rPh sb="375" eb="377">
      <t>ソクシン</t>
    </rPh>
    <rPh sb="377" eb="378">
      <t>トウ</t>
    </rPh>
    <rPh sb="381" eb="383">
      <t>シュウニュウ</t>
    </rPh>
    <rPh sb="383" eb="385">
      <t>カクホ</t>
    </rPh>
    <rPh sb="386" eb="387">
      <t>ツト</t>
    </rPh>
    <rPh sb="415" eb="416">
      <t>タカ</t>
    </rPh>
    <rPh sb="417" eb="419">
      <t>スイジュン</t>
    </rPh>
    <rPh sb="423" eb="425">
      <t>シホン</t>
    </rPh>
    <rPh sb="425" eb="426">
      <t>ヒ</t>
    </rPh>
    <rPh sb="427" eb="429">
      <t>ゲンカ</t>
    </rPh>
    <rPh sb="429" eb="431">
      <t>ショウキャク</t>
    </rPh>
    <rPh sb="431" eb="432">
      <t>ヒ</t>
    </rPh>
    <rPh sb="433" eb="435">
      <t>キギョウ</t>
    </rPh>
    <rPh sb="435" eb="436">
      <t>サイ</t>
    </rPh>
    <rPh sb="436" eb="438">
      <t>リシ</t>
    </rPh>
    <rPh sb="440" eb="441">
      <t>タカ</t>
    </rPh>
    <rPh sb="445" eb="447">
      <t>ヨウイン</t>
    </rPh>
    <rPh sb="452" eb="454">
      <t>コンゴ</t>
    </rPh>
    <rPh sb="455" eb="457">
      <t>トウシ</t>
    </rPh>
    <rPh sb="458" eb="461">
      <t>テキセイカ</t>
    </rPh>
    <rPh sb="462" eb="463">
      <t>ハカ</t>
    </rPh>
    <rPh sb="467" eb="469">
      <t>シホン</t>
    </rPh>
    <rPh sb="469" eb="470">
      <t>ヒ</t>
    </rPh>
    <rPh sb="471" eb="473">
      <t>ゲンガク</t>
    </rPh>
    <rPh sb="474" eb="475">
      <t>ツト</t>
    </rPh>
    <rPh sb="558" eb="560">
      <t>ゲンショウ</t>
    </rPh>
    <rPh sb="577" eb="579">
      <t>ゾウカ</t>
    </rPh>
    <rPh sb="582" eb="584">
      <t>ショウショウ</t>
    </rPh>
    <rPh sb="584" eb="586">
      <t>フクザツ</t>
    </rPh>
    <rPh sb="587" eb="589">
      <t>ジョウキョウ</t>
    </rPh>
    <rPh sb="595" eb="596">
      <t>シ</t>
    </rPh>
    <rPh sb="596" eb="598">
      <t>ゼンタイ</t>
    </rPh>
    <rPh sb="599" eb="601">
      <t>ジンコウ</t>
    </rPh>
    <rPh sb="609" eb="611">
      <t>ヨウイン</t>
    </rPh>
    <phoneticPr fontId="4"/>
  </si>
  <si>
    <t>　供用開始から35年以上経過しており、①有形固定資産減価償却率は、類似団体を上回っている。
　②管渠老朽化率については、耐用年数をまだ迎えていないため数値が「0」となっているが、近い将来指標が発現することは明らかであるため、策定済みのストックマネジメント計画の見直しを図りながら計画的・効率的に事業を進めていく必要がある。</t>
    <rPh sb="130" eb="132">
      <t>ミナオ</t>
    </rPh>
    <rPh sb="134" eb="135">
      <t>ハカ</t>
    </rPh>
    <phoneticPr fontId="4"/>
  </si>
  <si>
    <t>　人口減少や高齢化率の進展、地域経済活動状況など、当市を取り巻く社会情勢は大変厳しく、令和2年7月豪雨災害の災害復旧事業に伴う資金減やコロナ禍による減収の影響もあり厳しい経営状況が続いている。
　観光事業等の地域経済や市民の生活環境はゆっくりと確実に回復しているが、引き続き下水道使用料や有収水量等の状況を把握しながら経営面での問題点・課題の解決に取り組む。
　今後は前提条件が大きく変化したストックマネジメント計画や経営戦略の見直しを進めていくとともに、経営改善を進め経営基盤を強化し適切な維持管理を基本とした安定的で持続可能な事業運営に努める。</t>
    <rPh sb="65" eb="66">
      <t>ゲン</t>
    </rPh>
    <rPh sb="74" eb="76">
      <t>ゲンシュウ</t>
    </rPh>
    <rPh sb="114" eb="116">
      <t>カンキョウ</t>
    </rPh>
    <rPh sb="150" eb="15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</si>
</sst>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25-4AD6-9D30-9897D06A70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B625-4AD6-9D30-9897D06A70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76.650000000000006</c:v>
                </c:pt>
                <c:pt idx="1">
                  <c:v>76.87</c:v>
                </c:pt>
                <c:pt idx="2">
                  <c:v>76.14</c:v>
                </c:pt>
                <c:pt idx="3">
                  <c:v>59</c:v>
                </c:pt>
                <c:pt idx="4">
                  <c:v>54.87</c:v>
                </c:pt>
              </c:numCache>
            </c:numRef>
          </c:val>
          <c:extLst>
            <c:ext xmlns:c16="http://schemas.microsoft.com/office/drawing/2014/chart" uri="{C3380CC4-5D6E-409C-BE32-E72D297353CC}">
              <c16:uniqueId val="{00000000-0C19-4DDC-AA30-383644947D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0C19-4DDC-AA30-383644947D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90.87</c:v>
                </c:pt>
                <c:pt idx="1">
                  <c:v>91.3</c:v>
                </c:pt>
                <c:pt idx="2">
                  <c:v>91.88</c:v>
                </c:pt>
                <c:pt idx="3">
                  <c:v>92.76</c:v>
                </c:pt>
                <c:pt idx="4">
                  <c:v>93.97</c:v>
                </c:pt>
              </c:numCache>
            </c:numRef>
          </c:val>
          <c:extLst>
            <c:ext xmlns:c16="http://schemas.microsoft.com/office/drawing/2014/chart" uri="{C3380CC4-5D6E-409C-BE32-E72D297353CC}">
              <c16:uniqueId val="{00000000-CB5A-4828-8506-882846015E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CB5A-4828-8506-882846015E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109.03</c:v>
                </c:pt>
                <c:pt idx="1">
                  <c:v>107.16</c:v>
                </c:pt>
                <c:pt idx="2">
                  <c:v>110.89</c:v>
                </c:pt>
                <c:pt idx="3">
                  <c:v>99.67</c:v>
                </c:pt>
                <c:pt idx="4">
                  <c:v>101.91</c:v>
                </c:pt>
              </c:numCache>
            </c:numRef>
          </c:val>
          <c:extLst>
            <c:ext xmlns:c16="http://schemas.microsoft.com/office/drawing/2014/chart" uri="{C3380CC4-5D6E-409C-BE32-E72D297353CC}">
              <c16:uniqueId val="{00000000-1DE4-43B8-8C7C-21811C7EDA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1DE4-43B8-8C7C-21811C7EDA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13.07</c:v>
                </c:pt>
                <c:pt idx="1">
                  <c:v>16.62</c:v>
                </c:pt>
                <c:pt idx="2">
                  <c:v>20.53</c:v>
                </c:pt>
                <c:pt idx="3">
                  <c:v>24.43</c:v>
                </c:pt>
                <c:pt idx="4">
                  <c:v>25.16</c:v>
                </c:pt>
              </c:numCache>
            </c:numRef>
          </c:val>
          <c:extLst>
            <c:ext xmlns:c16="http://schemas.microsoft.com/office/drawing/2014/chart" uri="{C3380CC4-5D6E-409C-BE32-E72D297353CC}">
              <c16:uniqueId val="{00000000-0A58-4C88-B869-099DCBF35C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0A58-4C88-B869-099DCBF35C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1A-4DB1-A011-C43A471653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FE1A-4DB1-A011-C43A471653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1F-4A69-8437-7D70685874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DF1F-4A69-8437-7D70685874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51.2</c:v>
                </c:pt>
                <c:pt idx="1">
                  <c:v>66.08</c:v>
                </c:pt>
                <c:pt idx="2">
                  <c:v>66.83</c:v>
                </c:pt>
                <c:pt idx="3">
                  <c:v>84.86</c:v>
                </c:pt>
                <c:pt idx="4">
                  <c:v>31.15</c:v>
                </c:pt>
              </c:numCache>
            </c:numRef>
          </c:val>
          <c:extLst>
            <c:ext xmlns:c16="http://schemas.microsoft.com/office/drawing/2014/chart" uri="{C3380CC4-5D6E-409C-BE32-E72D297353CC}">
              <c16:uniqueId val="{00000000-2D56-4A9D-A937-FC6092D943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2D56-4A9D-A937-FC6092D943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755.88</c:v>
                </c:pt>
                <c:pt idx="1">
                  <c:v>709.67</c:v>
                </c:pt>
                <c:pt idx="2">
                  <c:v>574.57000000000005</c:v>
                </c:pt>
                <c:pt idx="3">
                  <c:v>702.15</c:v>
                </c:pt>
                <c:pt idx="4">
                  <c:v>573.02</c:v>
                </c:pt>
              </c:numCache>
            </c:numRef>
          </c:val>
          <c:extLst>
            <c:ext xmlns:c16="http://schemas.microsoft.com/office/drawing/2014/chart" uri="{C3380CC4-5D6E-409C-BE32-E72D297353CC}">
              <c16:uniqueId val="{00000000-DD6D-4B30-B64A-5B23AF1402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DD6D-4B30-B64A-5B23AF1402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90.4</c:v>
                </c:pt>
                <c:pt idx="1">
                  <c:v>98.94</c:v>
                </c:pt>
                <c:pt idx="2">
                  <c:v>98.07</c:v>
                </c:pt>
                <c:pt idx="3">
                  <c:v>87.82</c:v>
                </c:pt>
                <c:pt idx="4">
                  <c:v>97.85</c:v>
                </c:pt>
              </c:numCache>
            </c:numRef>
          </c:val>
          <c:extLst>
            <c:ext xmlns:c16="http://schemas.microsoft.com/office/drawing/2014/chart" uri="{C3380CC4-5D6E-409C-BE32-E72D297353CC}">
              <c16:uniqueId val="{00000000-64B9-4FA7-9A99-05B6F34CBD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64B9-4FA7-9A99-05B6F34CBD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227.45</c:v>
                </c:pt>
                <c:pt idx="1">
                  <c:v>208.81</c:v>
                </c:pt>
                <c:pt idx="2">
                  <c:v>210.68</c:v>
                </c:pt>
                <c:pt idx="3">
                  <c:v>229.84</c:v>
                </c:pt>
                <c:pt idx="4">
                  <c:v>212.85</c:v>
                </c:pt>
              </c:numCache>
            </c:numRef>
          </c:val>
          <c:extLst>
            <c:ext xmlns:c16="http://schemas.microsoft.com/office/drawing/2014/chart" uri="{C3380CC4-5D6E-409C-BE32-E72D297353CC}">
              <c16:uniqueId val="{00000000-29A0-42F7-B70F-BA5022CBE6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29A0-42F7-B70F-BA5022CBE6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3" zoomScaleNormal="100" workbookViewId="0">
      <selection activeCell="CE69" sqref="CE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人吉市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31136</v>
      </c>
      <c r="AM8" s="55"/>
      <c r="AN8" s="55"/>
      <c r="AO8" s="55"/>
      <c r="AP8" s="55"/>
      <c r="AQ8" s="55"/>
      <c r="AR8" s="55"/>
      <c r="AS8" s="55"/>
      <c r="AT8" s="54">
        <f>データ!T6</f>
        <v>210.55</v>
      </c>
      <c r="AU8" s="54"/>
      <c r="AV8" s="54"/>
      <c r="AW8" s="54"/>
      <c r="AX8" s="54"/>
      <c r="AY8" s="54"/>
      <c r="AZ8" s="54"/>
      <c r="BA8" s="54"/>
      <c r="BB8" s="54">
        <f>データ!U6</f>
        <v>147.88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75.89</v>
      </c>
      <c r="J10" s="54"/>
      <c r="K10" s="54"/>
      <c r="L10" s="54"/>
      <c r="M10" s="54"/>
      <c r="N10" s="54"/>
      <c r="O10" s="54"/>
      <c r="P10" s="54">
        <f>データ!P6</f>
        <v>74.72</v>
      </c>
      <c r="Q10" s="54"/>
      <c r="R10" s="54"/>
      <c r="S10" s="54"/>
      <c r="T10" s="54"/>
      <c r="U10" s="54"/>
      <c r="V10" s="54"/>
      <c r="W10" s="54">
        <f>データ!Q6</f>
        <v>85.43</v>
      </c>
      <c r="X10" s="54"/>
      <c r="Y10" s="54"/>
      <c r="Z10" s="54"/>
      <c r="AA10" s="54"/>
      <c r="AB10" s="54"/>
      <c r="AC10" s="54"/>
      <c r="AD10" s="55">
        <f>データ!R6</f>
        <v>3850</v>
      </c>
      <c r="AE10" s="55"/>
      <c r="AF10" s="55"/>
      <c r="AG10" s="55"/>
      <c r="AH10" s="55"/>
      <c r="AI10" s="55"/>
      <c r="AJ10" s="55"/>
      <c r="AK10" s="2"/>
      <c r="AL10" s="55">
        <f>データ!V6</f>
        <v>22987</v>
      </c>
      <c r="AM10" s="55"/>
      <c r="AN10" s="55"/>
      <c r="AO10" s="55"/>
      <c r="AP10" s="55"/>
      <c r="AQ10" s="55"/>
      <c r="AR10" s="55"/>
      <c r="AS10" s="55"/>
      <c r="AT10" s="54">
        <f>データ!W6</f>
        <v>7.9</v>
      </c>
      <c r="AU10" s="54"/>
      <c r="AV10" s="54"/>
      <c r="AW10" s="54"/>
      <c r="AX10" s="54"/>
      <c r="AY10" s="54"/>
      <c r="AZ10" s="54"/>
      <c r="BA10" s="54"/>
      <c r="BB10" s="54">
        <f>データ!X6</f>
        <v>2909.75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lYo+LAaVdTmFfag/ED20hE8G9DJjF3/7n23D+32i0/tNCUk6FpxqHTtpWpb9tc2J9f5K+vIn7YUvKAYr0gkIg==" saltValue="/SnhMQQGxXqpQfA4iM20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432032</v>
      </c>
      <c r="D6" s="19">
        <f t="shared" si="3"/>
        <v>46</v>
      </c>
      <c r="E6" s="19">
        <f t="shared" si="3"/>
        <v>17</v>
      </c>
      <c r="F6" s="19">
        <f t="shared" si="3"/>
        <v>1</v>
      </c>
      <c r="G6" s="19">
        <f t="shared" si="3"/>
        <v>0</v>
      </c>
      <c r="H6" s="19" t="str">
        <f t="shared" si="3"/>
        <v>熊本県　人吉市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75.89</v>
      </c>
      <c r="P6" s="20">
        <f t="shared" si="3"/>
        <v>74.72</v>
      </c>
      <c r="Q6" s="20">
        <f t="shared" si="3"/>
        <v>85.43</v>
      </c>
      <c r="R6" s="20">
        <f t="shared" si="3"/>
        <v>3850</v>
      </c>
      <c r="S6" s="20">
        <f t="shared" si="3"/>
        <v>31136</v>
      </c>
      <c r="T6" s="20">
        <f t="shared" si="3"/>
        <v>210.55</v>
      </c>
      <c r="U6" s="20">
        <f t="shared" si="3"/>
        <v>147.88</v>
      </c>
      <c r="V6" s="20">
        <f t="shared" si="3"/>
        <v>22987</v>
      </c>
      <c r="W6" s="20">
        <f t="shared" si="3"/>
        <v>7.9</v>
      </c>
      <c r="X6" s="20">
        <f t="shared" si="3"/>
        <v>2909.75</v>
      </c>
      <c r="Y6" s="21">
        <f>IF(Y7="",NA(),Y7)</f>
        <v>109.03</v>
      </c>
      <c r="Z6" s="21">
        <f t="shared" ref="Z6:AH6" si="4">IF(Z7="",NA(),Z7)</f>
        <v>107.16</v>
      </c>
      <c r="AA6" s="21">
        <f t="shared" si="4"/>
        <v>110.89</v>
      </c>
      <c r="AB6" s="21">
        <f t="shared" si="4"/>
        <v>99.67</v>
      </c>
      <c r="AC6" s="21">
        <f t="shared" si="4"/>
        <v>101.91</v>
      </c>
      <c r="AD6" s="21">
        <f t="shared" si="4"/>
        <v>105.53</v>
      </c>
      <c r="AE6" s="21">
        <f t="shared" si="4"/>
        <v>105.06</v>
      </c>
      <c r="AF6" s="21">
        <f t="shared" si="4"/>
        <v>106.81</v>
      </c>
      <c r="AG6" s="21">
        <f t="shared" si="4"/>
        <v>106.5</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39.08</v>
      </c>
      <c r="AP6" s="21">
        <f t="shared" si="5"/>
        <v>41.56</v>
      </c>
      <c r="AQ6" s="21">
        <f t="shared" si="5"/>
        <v>34.4</v>
      </c>
      <c r="AR6" s="21">
        <f t="shared" si="5"/>
        <v>18.36</v>
      </c>
      <c r="AS6" s="21">
        <f t="shared" si="5"/>
        <v>18.010000000000002</v>
      </c>
      <c r="AT6" s="20" t="str">
        <f>IF(AT7="","",IF(AT7="-","【-】","【"&amp;SUBSTITUTE(TEXT(AT7,"#,##0.00"),"-","△")&amp;"】"))</f>
        <v>【3.09】</v>
      </c>
      <c r="AU6" s="21">
        <f>IF(AU7="",NA(),AU7)</f>
        <v>51.2</v>
      </c>
      <c r="AV6" s="21">
        <f t="shared" ref="AV6:BD6" si="6">IF(AV7="",NA(),AV7)</f>
        <v>66.08</v>
      </c>
      <c r="AW6" s="21">
        <f t="shared" si="6"/>
        <v>66.83</v>
      </c>
      <c r="AX6" s="21">
        <f t="shared" si="6"/>
        <v>84.86</v>
      </c>
      <c r="AY6" s="21">
        <f t="shared" si="6"/>
        <v>31.15</v>
      </c>
      <c r="AZ6" s="21">
        <f t="shared" si="6"/>
        <v>81.33</v>
      </c>
      <c r="BA6" s="21">
        <f t="shared" si="6"/>
        <v>80.81</v>
      </c>
      <c r="BB6" s="21">
        <f t="shared" si="6"/>
        <v>68.17</v>
      </c>
      <c r="BC6" s="21">
        <f t="shared" si="6"/>
        <v>55.6</v>
      </c>
      <c r="BD6" s="21">
        <f t="shared" si="6"/>
        <v>59.4</v>
      </c>
      <c r="BE6" s="20" t="str">
        <f>IF(BE7="","",IF(BE7="-","【-】","【"&amp;SUBSTITUTE(TEXT(BE7,"#,##0.00"),"-","△")&amp;"】"))</f>
        <v>【71.39】</v>
      </c>
      <c r="BF6" s="21">
        <f>IF(BF7="",NA(),BF7)</f>
        <v>755.88</v>
      </c>
      <c r="BG6" s="21">
        <f t="shared" ref="BG6:BO6" si="7">IF(BG7="",NA(),BG7)</f>
        <v>709.67</v>
      </c>
      <c r="BH6" s="21">
        <f t="shared" si="7"/>
        <v>574.57000000000005</v>
      </c>
      <c r="BI6" s="21">
        <f t="shared" si="7"/>
        <v>702.15</v>
      </c>
      <c r="BJ6" s="21">
        <f t="shared" si="7"/>
        <v>573.02</v>
      </c>
      <c r="BK6" s="21">
        <f t="shared" si="7"/>
        <v>799.11</v>
      </c>
      <c r="BL6" s="21">
        <f t="shared" si="7"/>
        <v>768.62</v>
      </c>
      <c r="BM6" s="21">
        <f t="shared" si="7"/>
        <v>789.44</v>
      </c>
      <c r="BN6" s="21">
        <f t="shared" si="7"/>
        <v>789.08</v>
      </c>
      <c r="BO6" s="21">
        <f t="shared" si="7"/>
        <v>747.84</v>
      </c>
      <c r="BP6" s="20" t="str">
        <f>IF(BP7="","",IF(BP7="-","【-】","【"&amp;SUBSTITUTE(TEXT(BP7,"#,##0.00"),"-","△")&amp;"】"))</f>
        <v>【669.11】</v>
      </c>
      <c r="BQ6" s="21">
        <f>IF(BQ7="",NA(),BQ7)</f>
        <v>90.4</v>
      </c>
      <c r="BR6" s="21">
        <f t="shared" ref="BR6:BZ6" si="8">IF(BR7="",NA(),BR7)</f>
        <v>98.94</v>
      </c>
      <c r="BS6" s="21">
        <f t="shared" si="8"/>
        <v>98.07</v>
      </c>
      <c r="BT6" s="21">
        <f t="shared" si="8"/>
        <v>87.82</v>
      </c>
      <c r="BU6" s="21">
        <f t="shared" si="8"/>
        <v>97.85</v>
      </c>
      <c r="BV6" s="21">
        <f t="shared" si="8"/>
        <v>87.69</v>
      </c>
      <c r="BW6" s="21">
        <f t="shared" si="8"/>
        <v>88.06</v>
      </c>
      <c r="BX6" s="21">
        <f t="shared" si="8"/>
        <v>87.29</v>
      </c>
      <c r="BY6" s="21">
        <f t="shared" si="8"/>
        <v>88.25</v>
      </c>
      <c r="BZ6" s="21">
        <f t="shared" si="8"/>
        <v>90.17</v>
      </c>
      <c r="CA6" s="20" t="str">
        <f>IF(CA7="","",IF(CA7="-","【-】","【"&amp;SUBSTITUTE(TEXT(CA7,"#,##0.00"),"-","△")&amp;"】"))</f>
        <v>【99.73】</v>
      </c>
      <c r="CB6" s="21">
        <f>IF(CB7="",NA(),CB7)</f>
        <v>227.45</v>
      </c>
      <c r="CC6" s="21">
        <f t="shared" ref="CC6:CK6" si="9">IF(CC7="",NA(),CC7)</f>
        <v>208.81</v>
      </c>
      <c r="CD6" s="21">
        <f t="shared" si="9"/>
        <v>210.68</v>
      </c>
      <c r="CE6" s="21">
        <f t="shared" si="9"/>
        <v>229.84</v>
      </c>
      <c r="CF6" s="21">
        <f t="shared" si="9"/>
        <v>212.85</v>
      </c>
      <c r="CG6" s="21">
        <f t="shared" si="9"/>
        <v>180.07</v>
      </c>
      <c r="CH6" s="21">
        <f t="shared" si="9"/>
        <v>179.32</v>
      </c>
      <c r="CI6" s="21">
        <f t="shared" si="9"/>
        <v>176.67</v>
      </c>
      <c r="CJ6" s="21">
        <f t="shared" si="9"/>
        <v>176.37</v>
      </c>
      <c r="CK6" s="21">
        <f t="shared" si="9"/>
        <v>173.17</v>
      </c>
      <c r="CL6" s="20" t="str">
        <f>IF(CL7="","",IF(CL7="-","【-】","【"&amp;SUBSTITUTE(TEXT(CL7,"#,##0.00"),"-","△")&amp;"】"))</f>
        <v>【134.98】</v>
      </c>
      <c r="CM6" s="21">
        <f>IF(CM7="",NA(),CM7)</f>
        <v>76.650000000000006</v>
      </c>
      <c r="CN6" s="21">
        <f t="shared" ref="CN6:CV6" si="10">IF(CN7="",NA(),CN7)</f>
        <v>76.87</v>
      </c>
      <c r="CO6" s="21">
        <f t="shared" si="10"/>
        <v>76.14</v>
      </c>
      <c r="CP6" s="21">
        <f t="shared" si="10"/>
        <v>59</v>
      </c>
      <c r="CQ6" s="21">
        <f t="shared" si="10"/>
        <v>54.87</v>
      </c>
      <c r="CR6" s="21">
        <f t="shared" si="10"/>
        <v>58.4</v>
      </c>
      <c r="CS6" s="21">
        <f t="shared" si="10"/>
        <v>58</v>
      </c>
      <c r="CT6" s="21">
        <f t="shared" si="10"/>
        <v>57.42</v>
      </c>
      <c r="CU6" s="21">
        <f t="shared" si="10"/>
        <v>56.72</v>
      </c>
      <c r="CV6" s="21">
        <f t="shared" si="10"/>
        <v>56.43</v>
      </c>
      <c r="CW6" s="20" t="str">
        <f>IF(CW7="","",IF(CW7="-","【-】","【"&amp;SUBSTITUTE(TEXT(CW7,"#,##0.00"),"-","△")&amp;"】"))</f>
        <v>【59.99】</v>
      </c>
      <c r="CX6" s="21">
        <f>IF(CX7="",NA(),CX7)</f>
        <v>90.87</v>
      </c>
      <c r="CY6" s="21">
        <f t="shared" ref="CY6:DG6" si="11">IF(CY7="",NA(),CY7)</f>
        <v>91.3</v>
      </c>
      <c r="CZ6" s="21">
        <f t="shared" si="11"/>
        <v>91.88</v>
      </c>
      <c r="DA6" s="21">
        <f t="shared" si="11"/>
        <v>92.76</v>
      </c>
      <c r="DB6" s="21">
        <f t="shared" si="11"/>
        <v>93.97</v>
      </c>
      <c r="DC6" s="21">
        <f t="shared" si="11"/>
        <v>89.68</v>
      </c>
      <c r="DD6" s="21">
        <f t="shared" si="11"/>
        <v>89.79</v>
      </c>
      <c r="DE6" s="21">
        <f t="shared" si="11"/>
        <v>90.42</v>
      </c>
      <c r="DF6" s="21">
        <f t="shared" si="11"/>
        <v>90.72</v>
      </c>
      <c r="DG6" s="21">
        <f t="shared" si="11"/>
        <v>91.07</v>
      </c>
      <c r="DH6" s="20" t="str">
        <f>IF(DH7="","",IF(DH7="-","【-】","【"&amp;SUBSTITUTE(TEXT(DH7,"#,##0.00"),"-","△")&amp;"】"))</f>
        <v>【95.72】</v>
      </c>
      <c r="DI6" s="21">
        <f>IF(DI7="",NA(),DI7)</f>
        <v>13.07</v>
      </c>
      <c r="DJ6" s="21">
        <f t="shared" ref="DJ6:DR6" si="12">IF(DJ7="",NA(),DJ7)</f>
        <v>16.62</v>
      </c>
      <c r="DK6" s="21">
        <f t="shared" si="12"/>
        <v>20.53</v>
      </c>
      <c r="DL6" s="21">
        <f t="shared" si="12"/>
        <v>24.43</v>
      </c>
      <c r="DM6" s="21">
        <f t="shared" si="12"/>
        <v>25.16</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0">
        <f>IF(EE7="",NA(),EE7)</f>
        <v>0</v>
      </c>
      <c r="EF6" s="20">
        <f t="shared" ref="EF6:EN6" si="14">IF(EF7="",NA(),EF7)</f>
        <v>0</v>
      </c>
      <c r="EG6" s="20">
        <f t="shared" si="14"/>
        <v>0</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432032</v>
      </c>
      <c r="D7" s="23">
        <v>46</v>
      </c>
      <c r="E7" s="23">
        <v>17</v>
      </c>
      <c r="F7" s="23">
        <v>1</v>
      </c>
      <c r="G7" s="23">
        <v>0</v>
      </c>
      <c r="H7" s="23" t="s">
        <v>96</v>
      </c>
      <c r="I7" s="23" t="s">
        <v>97</v>
      </c>
      <c r="J7" s="23" t="s">
        <v>98</v>
      </c>
      <c r="K7" s="23" t="s">
        <v>99</v>
      </c>
      <c r="L7" s="23" t="s">
        <v>100</v>
      </c>
      <c r="M7" s="23" t="s">
        <v>101</v>
      </c>
      <c r="N7" s="24" t="s">
        <v>102</v>
      </c>
      <c r="O7" s="24">
        <v>75.89</v>
      </c>
      <c r="P7" s="24">
        <v>74.72</v>
      </c>
      <c r="Q7" s="24">
        <v>85.43</v>
      </c>
      <c r="R7" s="24">
        <v>3850</v>
      </c>
      <c r="S7" s="24">
        <v>31136</v>
      </c>
      <c r="T7" s="24">
        <v>210.55</v>
      </c>
      <c r="U7" s="24">
        <v>147.88</v>
      </c>
      <c r="V7" s="24">
        <v>22987</v>
      </c>
      <c r="W7" s="24">
        <v>7.9</v>
      </c>
      <c r="X7" s="24">
        <v>2909.75</v>
      </c>
      <c r="Y7" s="24">
        <v>109.03</v>
      </c>
      <c r="Z7" s="24">
        <v>107.16</v>
      </c>
      <c r="AA7" s="24">
        <v>110.89</v>
      </c>
      <c r="AB7" s="24">
        <v>99.67</v>
      </c>
      <c r="AC7" s="24">
        <v>101.91</v>
      </c>
      <c r="AD7" s="24">
        <v>105.53</v>
      </c>
      <c r="AE7" s="24">
        <v>105.06</v>
      </c>
      <c r="AF7" s="24">
        <v>106.81</v>
      </c>
      <c r="AG7" s="24">
        <v>106.5</v>
      </c>
      <c r="AH7" s="24">
        <v>106.22</v>
      </c>
      <c r="AI7" s="24">
        <v>107.02</v>
      </c>
      <c r="AJ7" s="24">
        <v>0</v>
      </c>
      <c r="AK7" s="24">
        <v>0</v>
      </c>
      <c r="AL7" s="24">
        <v>0</v>
      </c>
      <c r="AM7" s="24">
        <v>0</v>
      </c>
      <c r="AN7" s="24">
        <v>0</v>
      </c>
      <c r="AO7" s="24">
        <v>39.08</v>
      </c>
      <c r="AP7" s="24">
        <v>41.56</v>
      </c>
      <c r="AQ7" s="24">
        <v>34.4</v>
      </c>
      <c r="AR7" s="24">
        <v>18.36</v>
      </c>
      <c r="AS7" s="24">
        <v>18.010000000000002</v>
      </c>
      <c r="AT7" s="24">
        <v>3.09</v>
      </c>
      <c r="AU7" s="24">
        <v>51.2</v>
      </c>
      <c r="AV7" s="24">
        <v>66.08</v>
      </c>
      <c r="AW7" s="24">
        <v>66.83</v>
      </c>
      <c r="AX7" s="24">
        <v>84.86</v>
      </c>
      <c r="AY7" s="24">
        <v>31.15</v>
      </c>
      <c r="AZ7" s="24">
        <v>81.33</v>
      </c>
      <c r="BA7" s="24">
        <v>80.81</v>
      </c>
      <c r="BB7" s="24">
        <v>68.17</v>
      </c>
      <c r="BC7" s="24">
        <v>55.6</v>
      </c>
      <c r="BD7" s="24">
        <v>59.4</v>
      </c>
      <c r="BE7" s="24">
        <v>71.39</v>
      </c>
      <c r="BF7" s="24">
        <v>755.88</v>
      </c>
      <c r="BG7" s="24">
        <v>709.67</v>
      </c>
      <c r="BH7" s="24">
        <v>574.57000000000005</v>
      </c>
      <c r="BI7" s="24">
        <v>702.15</v>
      </c>
      <c r="BJ7" s="24">
        <v>573.02</v>
      </c>
      <c r="BK7" s="24">
        <v>799.11</v>
      </c>
      <c r="BL7" s="24">
        <v>768.62</v>
      </c>
      <c r="BM7" s="24">
        <v>789.44</v>
      </c>
      <c r="BN7" s="24">
        <v>789.08</v>
      </c>
      <c r="BO7" s="24">
        <v>747.84</v>
      </c>
      <c r="BP7" s="24">
        <v>669.11</v>
      </c>
      <c r="BQ7" s="24">
        <v>90.4</v>
      </c>
      <c r="BR7" s="24">
        <v>98.94</v>
      </c>
      <c r="BS7" s="24">
        <v>98.07</v>
      </c>
      <c r="BT7" s="24">
        <v>87.82</v>
      </c>
      <c r="BU7" s="24">
        <v>97.85</v>
      </c>
      <c r="BV7" s="24">
        <v>87.69</v>
      </c>
      <c r="BW7" s="24">
        <v>88.06</v>
      </c>
      <c r="BX7" s="24">
        <v>87.29</v>
      </c>
      <c r="BY7" s="24">
        <v>88.25</v>
      </c>
      <c r="BZ7" s="24">
        <v>90.17</v>
      </c>
      <c r="CA7" s="24">
        <v>99.73</v>
      </c>
      <c r="CB7" s="24">
        <v>227.45</v>
      </c>
      <c r="CC7" s="24">
        <v>208.81</v>
      </c>
      <c r="CD7" s="24">
        <v>210.68</v>
      </c>
      <c r="CE7" s="24">
        <v>229.84</v>
      </c>
      <c r="CF7" s="24">
        <v>212.85</v>
      </c>
      <c r="CG7" s="24">
        <v>180.07</v>
      </c>
      <c r="CH7" s="24">
        <v>179.32</v>
      </c>
      <c r="CI7" s="24">
        <v>176.67</v>
      </c>
      <c r="CJ7" s="24">
        <v>176.37</v>
      </c>
      <c r="CK7" s="24">
        <v>173.17</v>
      </c>
      <c r="CL7" s="24">
        <v>134.97999999999999</v>
      </c>
      <c r="CM7" s="24">
        <v>76.650000000000006</v>
      </c>
      <c r="CN7" s="24">
        <v>76.87</v>
      </c>
      <c r="CO7" s="24">
        <v>76.14</v>
      </c>
      <c r="CP7" s="24">
        <v>59</v>
      </c>
      <c r="CQ7" s="24">
        <v>54.87</v>
      </c>
      <c r="CR7" s="24">
        <v>58.4</v>
      </c>
      <c r="CS7" s="24">
        <v>58</v>
      </c>
      <c r="CT7" s="24">
        <v>57.42</v>
      </c>
      <c r="CU7" s="24">
        <v>56.72</v>
      </c>
      <c r="CV7" s="24">
        <v>56.43</v>
      </c>
      <c r="CW7" s="24">
        <v>59.99</v>
      </c>
      <c r="CX7" s="24">
        <v>90.87</v>
      </c>
      <c r="CY7" s="24">
        <v>91.3</v>
      </c>
      <c r="CZ7" s="24">
        <v>91.88</v>
      </c>
      <c r="DA7" s="24">
        <v>92.76</v>
      </c>
      <c r="DB7" s="24">
        <v>93.97</v>
      </c>
      <c r="DC7" s="24">
        <v>89.68</v>
      </c>
      <c r="DD7" s="24">
        <v>89.79</v>
      </c>
      <c r="DE7" s="24">
        <v>90.42</v>
      </c>
      <c r="DF7" s="24">
        <v>90.72</v>
      </c>
      <c r="DG7" s="24">
        <v>91.07</v>
      </c>
      <c r="DH7" s="24">
        <v>95.72</v>
      </c>
      <c r="DI7" s="24">
        <v>13.07</v>
      </c>
      <c r="DJ7" s="24">
        <v>16.62</v>
      </c>
      <c r="DK7" s="24">
        <v>20.53</v>
      </c>
      <c r="DL7" s="24">
        <v>24.43</v>
      </c>
      <c r="DM7" s="24">
        <v>25.16</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v>
      </c>
      <c r="EF7" s="24">
        <v>0</v>
      </c>
      <c r="EG7" s="24">
        <v>0</v>
      </c>
      <c r="EH7" s="24">
        <v>0</v>
      </c>
      <c r="EI7" s="24">
        <v>0</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福永卓也</cp:lastModifiedBy>
  <dcterms:created xsi:type="dcterms:W3CDTF">2023-01-12T23:35:28Z</dcterms:created>
  <dcterms:modified xsi:type="dcterms:W3CDTF">2023-01-18T05:35:24Z</dcterms:modified>
  <cp:category/>
</cp:coreProperties>
</file>