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sv-fl1\doc\上下水道課\02 水道係\02 県等　通知・調査・報告等\R4\公営企業に係る経営比較分析表(Ｒ３決算)\34_芦北町\34 芦北町\水道\"/>
    </mc:Choice>
  </mc:AlternateContent>
  <xr:revisionPtr revIDLastSave="0" documentId="13_ncr:1_{2239012E-7CCB-41BD-8609-0C1D04D5FD85}" xr6:coauthVersionLast="36" xr6:coauthVersionMax="36" xr10:uidLastSave="{00000000-0000-0000-0000-000000000000}"/>
  <workbookProtection workbookAlgorithmName="SHA-512" workbookHashValue="qLWejVFpLvn6gn1Ptl25rWjD6gj59/0bmR0UQH1EZpIAXG1L1DXEwcqF0SYlyFmAdGst/JGYVMDr8DW6jh1xcA==" workbookSaltValue="0TAHeND/VakuwrZv/o5xRg=="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<sst xmlns="http://schemas.openxmlformats.org/spreadsheetml/2006/main" count="228" uniqueCount="114">
  <si>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</si>
  <si>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</si>
  <si>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</si>
  <si>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</si>
  <si>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</si>
  <si>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</si>
  <si>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</si>
  <si>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</si>
  <si>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</si>
  <si>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</si>
  <si>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</si>
  <si>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</si>
  <si>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</si>
  <si>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</si>
  <si>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</si>
  <si>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</si>
  <si>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</si>
  <si>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</si>
  <si>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</si>
  <si>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</si>
  <si>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</si>
  <si>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</si>
  <si>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</si>
  <si>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</si>
  <si>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</si>
  <si>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</si>
  <si>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</si>
  <si>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</si>
  <si>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</si>
  <si>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</si>
  <si>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</si>
  <si>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</si>
  <si>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</si>
  <si>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</si>
  <si>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</si>
  <si>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</si>
  <si>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</si>
  <si>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</si>
  <si>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</si>
  <si>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</si>
  <si>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</si>
  <si>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</si>
  <si>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</si>
  <si>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</si>
  <si>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</si>
  <si>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</si>
  <si>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</si>
  <si>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</si>
  <si>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</si>
  <si>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</si>
  <si>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</si>
  <si>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</si>
  <si>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</si>
  <si>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</si>
  <si>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</si>
  <si>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</si>
  <si>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</si>
  <si>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</si>
  <si>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</si>
  <si>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</si>
  <si>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</si>
  <si>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</si>
  <si>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</si>
  <si>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</si>
  <si>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</si>
  <si>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</si>
  <si>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</si>
  <si>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</si>
  <si>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</si>
  <si>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</si>
  <si>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</si>
  <si>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</si>
  <si>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</si>
  <si>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</si>
  <si>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</si>
  <si>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</si>
  <si>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</si>
  <si>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</si>
  <si>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</si>
  <si>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</si>
  <si>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</si>
  <si>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</si>
  <si>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</si>
  <si>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</si>
  <si>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</si>
  <si>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</si>
  <si>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</si>
  <si>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</si>
  <si>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</si>
  <si>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</si>
  <si>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</si>
  <si>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</si>
  <si>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</si>
  <si>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芦北町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</si>
  <si>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</si>
  <si>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</si>
  <si>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</si>
  <si>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</si>
  <si>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</si>
  <si>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</si>
  <si>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</si>
  <si>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</si>
  <si>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</si>
  <si>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</si>
  <si>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</si>
  <si>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</si>
  <si>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</si>
  <si>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</si>
  <si>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</si>
  <si>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</si>
  <si>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</si>
  <si>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本決算の経営面の数値は、令和2年7月豪雨災害からの復旧復興を経て、災害以前の状況へ改善し、有収率を除けば、良好な決算状況であると考えます。
　企業債の借入については抑制しており、企業債残高は減少傾向にあります。今後は必要な更新事業については、適切な投資規模を考慮しながら実施していきます。
　また、有収率については、前年度から上昇はしたものの、全国平均値をも大幅に下回っていることから、今後の最重要事業として老朽管の更新事業を行ない、有収率の改善を図っていく必要があります。
　なお、本分析表では把握できませんが、本水道事業の固定資産に対し、現金の保有が少ないものと考えており、今後は決算の数値に惑わされないよう、慎重な経営を行っていくことも必要です。</t>
    <rPh sb="26" eb="28">
      <t>フッキュウ</t>
    </rPh>
    <rPh sb="28" eb="30">
      <t>フッコウ</t>
    </rPh>
    <rPh sb="31" eb="32">
      <t>ヘ</t>
    </rPh>
    <rPh sb="34" eb="36">
      <t>サイガイ</t>
    </rPh>
    <rPh sb="36" eb="38">
      <t>イゼン</t>
    </rPh>
    <rPh sb="39" eb="41">
      <t>ジョウキョウ</t>
    </rPh>
    <rPh sb="161" eb="164">
      <t>ゼンネンド</t>
    </rPh>
    <rPh sb="166" eb="168">
      <t>ジョウショウ</t>
    </rPh>
    <phoneticPr fontId="4"/>
  </si>
  <si>
    <t>全体的に決算による経営状況はおおむね良好でありますが、有収率の向上など、将来にわたり強靭な水道を築いていくための課題は多岐にわたります。
　今後は、平成30年度に策定した経営戦略の数値を毎年精査しながら、課題解決に努めてまいります。
　また、強靭な水道となるよう、近隣市町や県とも情報交換を図りながら互いに連携し、様々な事業に取り組んで参りたいと思います。</t>
    <phoneticPr fontId="4"/>
  </si>
  <si>
    <t>老朽化の状況については、管路経年化率からもわかるとおり、管路の老朽化が深刻であり、このことが有収率の低下に繋がっています。
　計画に基づき更新を行い、管路経年化率の向上を図っていきます。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</si>
</sst>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0.15</c:v>
                </c:pt>
                <c:pt idx="1">
                  <c:v>1.64</c:v>
                </c:pt>
                <c:pt idx="2">
                  <c:v>1.29</c:v>
                </c:pt>
                <c:pt idx="3">
                  <c:v>0.18</c:v>
                </c:pt>
                <c:pt idx="4">
                  <c:v>0.73</c:v>
                </c:pt>
              </c:numCache>
            </c:numRef>
          </c:val>
          <c:extLst>
            <c:ext xmlns:c16="http://schemas.microsoft.com/office/drawing/2014/chart" uri="{C3380CC4-5D6E-409C-BE32-E72D297353CC}">
              <c16:uniqueId val="{00000000-1064-465E-A1A5-E764C718E34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1064-465E-A1A5-E764C718E34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65.94</c:v>
                </c:pt>
                <c:pt idx="1">
                  <c:v>68.819999999999993</c:v>
                </c:pt>
                <c:pt idx="2">
                  <c:v>68.88</c:v>
                </c:pt>
                <c:pt idx="3">
                  <c:v>70.73</c:v>
                </c:pt>
                <c:pt idx="4">
                  <c:v>66.44</c:v>
                </c:pt>
              </c:numCache>
            </c:numRef>
          </c:val>
          <c:extLst>
            <c:ext xmlns:c16="http://schemas.microsoft.com/office/drawing/2014/chart" uri="{C3380CC4-5D6E-409C-BE32-E72D297353CC}">
              <c16:uniqueId val="{00000000-7C47-4A81-BE4A-B8D5CEBBF96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7C47-4A81-BE4A-B8D5CEBBF96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79.680000000000007</c:v>
                </c:pt>
                <c:pt idx="1">
                  <c:v>77.02</c:v>
                </c:pt>
                <c:pt idx="2">
                  <c:v>76.52</c:v>
                </c:pt>
                <c:pt idx="3">
                  <c:v>73.180000000000007</c:v>
                </c:pt>
                <c:pt idx="4">
                  <c:v>74.989999999999995</c:v>
                </c:pt>
              </c:numCache>
            </c:numRef>
          </c:val>
          <c:extLst>
            <c:ext xmlns:c16="http://schemas.microsoft.com/office/drawing/2014/chart" uri="{C3380CC4-5D6E-409C-BE32-E72D297353CC}">
              <c16:uniqueId val="{00000000-8F73-4542-AEF1-D832E9D5693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8F73-4542-AEF1-D832E9D5693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105.35</c:v>
                </c:pt>
                <c:pt idx="1">
                  <c:v>119.06</c:v>
                </c:pt>
                <c:pt idx="2">
                  <c:v>120.08</c:v>
                </c:pt>
                <c:pt idx="3">
                  <c:v>106.68</c:v>
                </c:pt>
                <c:pt idx="4">
                  <c:v>114.81</c:v>
                </c:pt>
              </c:numCache>
            </c:numRef>
          </c:val>
          <c:extLst>
            <c:ext xmlns:c16="http://schemas.microsoft.com/office/drawing/2014/chart" uri="{C3380CC4-5D6E-409C-BE32-E72D297353CC}">
              <c16:uniqueId val="{00000000-E2CB-435E-B6EF-FC3B08029D9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E2CB-435E-B6EF-FC3B08029D9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32.61</c:v>
                </c:pt>
                <c:pt idx="1">
                  <c:v>34.35</c:v>
                </c:pt>
                <c:pt idx="2">
                  <c:v>36.06</c:v>
                </c:pt>
                <c:pt idx="3">
                  <c:v>38.25</c:v>
                </c:pt>
                <c:pt idx="4">
                  <c:v>40.49</c:v>
                </c:pt>
              </c:numCache>
            </c:numRef>
          </c:val>
          <c:extLst>
            <c:ext xmlns:c16="http://schemas.microsoft.com/office/drawing/2014/chart" uri="{C3380CC4-5D6E-409C-BE32-E72D297353CC}">
              <c16:uniqueId val="{00000000-042F-4143-8AD5-D68E246487D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042F-4143-8AD5-D68E246487D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16.77</c:v>
                </c:pt>
                <c:pt idx="1">
                  <c:v>15.14</c:v>
                </c:pt>
                <c:pt idx="2">
                  <c:v>13.85</c:v>
                </c:pt>
                <c:pt idx="3">
                  <c:v>14.26</c:v>
                </c:pt>
                <c:pt idx="4">
                  <c:v>18.18</c:v>
                </c:pt>
              </c:numCache>
            </c:numRef>
          </c:val>
          <c:extLst>
            <c:ext xmlns:c16="http://schemas.microsoft.com/office/drawing/2014/chart" uri="{C3380CC4-5D6E-409C-BE32-E72D297353CC}">
              <c16:uniqueId val="{00000000-884A-48D4-B9A3-DDA460D3B81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884A-48D4-B9A3-DDA460D3B81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F4-4FF1-8E3B-E0F5437F3BA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B8F4-4FF1-8E3B-E0F5437F3BA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668.67</c:v>
                </c:pt>
                <c:pt idx="1">
                  <c:v>751.09</c:v>
                </c:pt>
                <c:pt idx="2">
                  <c:v>731.53</c:v>
                </c:pt>
                <c:pt idx="3">
                  <c:v>693.45</c:v>
                </c:pt>
                <c:pt idx="4">
                  <c:v>716.79</c:v>
                </c:pt>
              </c:numCache>
            </c:numRef>
          </c:val>
          <c:extLst>
            <c:ext xmlns:c16="http://schemas.microsoft.com/office/drawing/2014/chart" uri="{C3380CC4-5D6E-409C-BE32-E72D297353CC}">
              <c16:uniqueId val="{00000000-1349-48F3-B3F2-C0AE4DF3A1E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1349-48F3-B3F2-C0AE4DF3A1E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505.46</c:v>
                </c:pt>
                <c:pt idx="1">
                  <c:v>412.7</c:v>
                </c:pt>
                <c:pt idx="2">
                  <c:v>390.88</c:v>
                </c:pt>
                <c:pt idx="3">
                  <c:v>458.28</c:v>
                </c:pt>
                <c:pt idx="4">
                  <c:v>373.45</c:v>
                </c:pt>
              </c:numCache>
            </c:numRef>
          </c:val>
          <c:extLst>
            <c:ext xmlns:c16="http://schemas.microsoft.com/office/drawing/2014/chart" uri="{C3380CC4-5D6E-409C-BE32-E72D297353CC}">
              <c16:uniqueId val="{00000000-A6BC-493B-A62E-2CDA1F55434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A6BC-493B-A62E-2CDA1F55434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103.47</c:v>
                </c:pt>
                <c:pt idx="1">
                  <c:v>115.71</c:v>
                </c:pt>
                <c:pt idx="2">
                  <c:v>116.3</c:v>
                </c:pt>
                <c:pt idx="3">
                  <c:v>80.89</c:v>
                </c:pt>
                <c:pt idx="4">
                  <c:v>111.42</c:v>
                </c:pt>
              </c:numCache>
            </c:numRef>
          </c:val>
          <c:extLst>
            <c:ext xmlns:c16="http://schemas.microsoft.com/office/drawing/2014/chart" uri="{C3380CC4-5D6E-409C-BE32-E72D297353CC}">
              <c16:uniqueId val="{00000000-704F-465A-BC70-28056819F28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704F-465A-BC70-28056819F28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132.87</c:v>
                </c:pt>
                <c:pt idx="1">
                  <c:v>137.38999999999999</c:v>
                </c:pt>
                <c:pt idx="2">
                  <c:v>138.52000000000001</c:v>
                </c:pt>
                <c:pt idx="3">
                  <c:v>165.2</c:v>
                </c:pt>
                <c:pt idx="4">
                  <c:v>145.15</c:v>
                </c:pt>
              </c:numCache>
            </c:numRef>
          </c:val>
          <c:extLst>
            <c:ext xmlns:c16="http://schemas.microsoft.com/office/drawing/2014/chart" uri="{C3380CC4-5D6E-409C-BE32-E72D297353CC}">
              <c16:uniqueId val="{00000000-14D8-4126-BE59-749F91562E0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14D8-4126-BE59-749F91562E0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3"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熊本県　芦北町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16141</v>
      </c>
      <c r="AM8" s="45"/>
      <c r="AN8" s="45"/>
      <c r="AO8" s="45"/>
      <c r="AP8" s="45"/>
      <c r="AQ8" s="45"/>
      <c r="AR8" s="45"/>
      <c r="AS8" s="45"/>
      <c r="AT8" s="46">
        <f>データ!$S$6</f>
        <v>234.01</v>
      </c>
      <c r="AU8" s="47"/>
      <c r="AV8" s="47"/>
      <c r="AW8" s="47"/>
      <c r="AX8" s="47"/>
      <c r="AY8" s="47"/>
      <c r="AZ8" s="47"/>
      <c r="BA8" s="47"/>
      <c r="BB8" s="48">
        <f>データ!$T$6</f>
        <v>68.98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69.290000000000006</v>
      </c>
      <c r="J10" s="47"/>
      <c r="K10" s="47"/>
      <c r="L10" s="47"/>
      <c r="M10" s="47"/>
      <c r="N10" s="47"/>
      <c r="O10" s="81"/>
      <c r="P10" s="48">
        <f>データ!$P$6</f>
        <v>68.78</v>
      </c>
      <c r="Q10" s="48"/>
      <c r="R10" s="48"/>
      <c r="S10" s="48"/>
      <c r="T10" s="48"/>
      <c r="U10" s="48"/>
      <c r="V10" s="48"/>
      <c r="W10" s="45">
        <f>データ!$Q$6</f>
        <v>3300</v>
      </c>
      <c r="X10" s="45"/>
      <c r="Y10" s="45"/>
      <c r="Z10" s="45"/>
      <c r="AA10" s="45"/>
      <c r="AB10" s="45"/>
      <c r="AC10" s="45"/>
      <c r="AD10" s="2"/>
      <c r="AE10" s="2"/>
      <c r="AF10" s="2"/>
      <c r="AG10" s="2"/>
      <c r="AH10" s="2"/>
      <c r="AI10" s="2"/>
      <c r="AJ10" s="2"/>
      <c r="AK10" s="2"/>
      <c r="AL10" s="45">
        <f>データ!$U$6</f>
        <v>10991</v>
      </c>
      <c r="AM10" s="45"/>
      <c r="AN10" s="45"/>
      <c r="AO10" s="45"/>
      <c r="AP10" s="45"/>
      <c r="AQ10" s="45"/>
      <c r="AR10" s="45"/>
      <c r="AS10" s="45"/>
      <c r="AT10" s="46">
        <f>データ!$V$6</f>
        <v>102.4</v>
      </c>
      <c r="AU10" s="47"/>
      <c r="AV10" s="47"/>
      <c r="AW10" s="47"/>
      <c r="AX10" s="47"/>
      <c r="AY10" s="47"/>
      <c r="AZ10" s="47"/>
      <c r="BA10" s="47"/>
      <c r="BB10" s="48">
        <f>データ!$W$6</f>
        <v>107.33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n/zPHAE6FmKDxUvWdyghpIT5mkBHPHJRaRXM2ZYU7VB6ivyjftp+iL21IF6Ynifc7zGKGvu75f3Hz8k1AtlRxw==" saltValue="v/Qf63HAx2PuSmntUDGRs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434825</v>
      </c>
      <c r="D6" s="20">
        <f t="shared" si="3"/>
        <v>46</v>
      </c>
      <c r="E6" s="20">
        <f t="shared" si="3"/>
        <v>1</v>
      </c>
      <c r="F6" s="20">
        <f t="shared" si="3"/>
        <v>0</v>
      </c>
      <c r="G6" s="20">
        <f t="shared" si="3"/>
        <v>1</v>
      </c>
      <c r="H6" s="20" t="str">
        <f t="shared" si="3"/>
        <v>熊本県　芦北町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69.290000000000006</v>
      </c>
      <c r="P6" s="21">
        <f t="shared" si="3"/>
        <v>68.78</v>
      </c>
      <c r="Q6" s="21">
        <f t="shared" si="3"/>
        <v>3300</v>
      </c>
      <c r="R6" s="21">
        <f t="shared" si="3"/>
        <v>16141</v>
      </c>
      <c r="S6" s="21">
        <f t="shared" si="3"/>
        <v>234.01</v>
      </c>
      <c r="T6" s="21">
        <f t="shared" si="3"/>
        <v>68.98</v>
      </c>
      <c r="U6" s="21">
        <f t="shared" si="3"/>
        <v>10991</v>
      </c>
      <c r="V6" s="21">
        <f t="shared" si="3"/>
        <v>102.4</v>
      </c>
      <c r="W6" s="21">
        <f t="shared" si="3"/>
        <v>107.33</v>
      </c>
      <c r="X6" s="22">
        <f>IF(X7="",NA(),X7)</f>
        <v>105.35</v>
      </c>
      <c r="Y6" s="22">
        <f t="shared" ref="Y6:AG6" si="4">IF(Y7="",NA(),Y7)</f>
        <v>119.06</v>
      </c>
      <c r="Z6" s="22">
        <f t="shared" si="4"/>
        <v>120.08</v>
      </c>
      <c r="AA6" s="22">
        <f t="shared" si="4"/>
        <v>106.68</v>
      </c>
      <c r="AB6" s="22">
        <f t="shared" si="4"/>
        <v>114.81</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668.67</v>
      </c>
      <c r="AU6" s="22">
        <f t="shared" ref="AU6:BC6" si="6">IF(AU7="",NA(),AU7)</f>
        <v>751.09</v>
      </c>
      <c r="AV6" s="22">
        <f t="shared" si="6"/>
        <v>731.53</v>
      </c>
      <c r="AW6" s="22">
        <f t="shared" si="6"/>
        <v>693.45</v>
      </c>
      <c r="AX6" s="22">
        <f t="shared" si="6"/>
        <v>716.79</v>
      </c>
      <c r="AY6" s="22">
        <f t="shared" si="6"/>
        <v>355.27</v>
      </c>
      <c r="AZ6" s="22">
        <f t="shared" si="6"/>
        <v>359.7</v>
      </c>
      <c r="BA6" s="22">
        <f t="shared" si="6"/>
        <v>362.93</v>
      </c>
      <c r="BB6" s="22">
        <f t="shared" si="6"/>
        <v>371.81</v>
      </c>
      <c r="BC6" s="22">
        <f t="shared" si="6"/>
        <v>384.23</v>
      </c>
      <c r="BD6" s="21" t="str">
        <f>IF(BD7="","",IF(BD7="-","【-】","【"&amp;SUBSTITUTE(TEXT(BD7,"#,##0.00"),"-","△")&amp;"】"))</f>
        <v>【261.51】</v>
      </c>
      <c r="BE6" s="22">
        <f>IF(BE7="",NA(),BE7)</f>
        <v>505.46</v>
      </c>
      <c r="BF6" s="22">
        <f t="shared" ref="BF6:BN6" si="7">IF(BF7="",NA(),BF7)</f>
        <v>412.7</v>
      </c>
      <c r="BG6" s="22">
        <f t="shared" si="7"/>
        <v>390.88</v>
      </c>
      <c r="BH6" s="22">
        <f t="shared" si="7"/>
        <v>458.28</v>
      </c>
      <c r="BI6" s="22">
        <f t="shared" si="7"/>
        <v>373.45</v>
      </c>
      <c r="BJ6" s="22">
        <f t="shared" si="7"/>
        <v>458.27</v>
      </c>
      <c r="BK6" s="22">
        <f t="shared" si="7"/>
        <v>447.01</v>
      </c>
      <c r="BL6" s="22">
        <f t="shared" si="7"/>
        <v>439.05</v>
      </c>
      <c r="BM6" s="22">
        <f t="shared" si="7"/>
        <v>465.85</v>
      </c>
      <c r="BN6" s="22">
        <f t="shared" si="7"/>
        <v>439.43</v>
      </c>
      <c r="BO6" s="21" t="str">
        <f>IF(BO7="","",IF(BO7="-","【-】","【"&amp;SUBSTITUTE(TEXT(BO7,"#,##0.00"),"-","△")&amp;"】"))</f>
        <v>【265.16】</v>
      </c>
      <c r="BP6" s="22">
        <f>IF(BP7="",NA(),BP7)</f>
        <v>103.47</v>
      </c>
      <c r="BQ6" s="22">
        <f t="shared" ref="BQ6:BY6" si="8">IF(BQ7="",NA(),BQ7)</f>
        <v>115.71</v>
      </c>
      <c r="BR6" s="22">
        <f t="shared" si="8"/>
        <v>116.3</v>
      </c>
      <c r="BS6" s="22">
        <f t="shared" si="8"/>
        <v>80.89</v>
      </c>
      <c r="BT6" s="22">
        <f t="shared" si="8"/>
        <v>111.42</v>
      </c>
      <c r="BU6" s="22">
        <f t="shared" si="8"/>
        <v>96.77</v>
      </c>
      <c r="BV6" s="22">
        <f t="shared" si="8"/>
        <v>95.81</v>
      </c>
      <c r="BW6" s="22">
        <f t="shared" si="8"/>
        <v>95.26</v>
      </c>
      <c r="BX6" s="22">
        <f t="shared" si="8"/>
        <v>92.39</v>
      </c>
      <c r="BY6" s="22">
        <f t="shared" si="8"/>
        <v>94.41</v>
      </c>
      <c r="BZ6" s="21" t="str">
        <f>IF(BZ7="","",IF(BZ7="-","【-】","【"&amp;SUBSTITUTE(TEXT(BZ7,"#,##0.00"),"-","△")&amp;"】"))</f>
        <v>【102.35】</v>
      </c>
      <c r="CA6" s="22">
        <f>IF(CA7="",NA(),CA7)</f>
        <v>132.87</v>
      </c>
      <c r="CB6" s="22">
        <f t="shared" ref="CB6:CJ6" si="9">IF(CB7="",NA(),CB7)</f>
        <v>137.38999999999999</v>
      </c>
      <c r="CC6" s="22">
        <f t="shared" si="9"/>
        <v>138.52000000000001</v>
      </c>
      <c r="CD6" s="22">
        <f t="shared" si="9"/>
        <v>165.2</v>
      </c>
      <c r="CE6" s="22">
        <f t="shared" si="9"/>
        <v>145.15</v>
      </c>
      <c r="CF6" s="22">
        <f t="shared" si="9"/>
        <v>187.18</v>
      </c>
      <c r="CG6" s="22">
        <f t="shared" si="9"/>
        <v>189.58</v>
      </c>
      <c r="CH6" s="22">
        <f t="shared" si="9"/>
        <v>192.82</v>
      </c>
      <c r="CI6" s="22">
        <f t="shared" si="9"/>
        <v>192.98</v>
      </c>
      <c r="CJ6" s="22">
        <f t="shared" si="9"/>
        <v>192.13</v>
      </c>
      <c r="CK6" s="21" t="str">
        <f>IF(CK7="","",IF(CK7="-","【-】","【"&amp;SUBSTITUTE(TEXT(CK7,"#,##0.00"),"-","△")&amp;"】"))</f>
        <v>【167.74】</v>
      </c>
      <c r="CL6" s="22">
        <f>IF(CL7="",NA(),CL7)</f>
        <v>65.94</v>
      </c>
      <c r="CM6" s="22">
        <f t="shared" ref="CM6:CU6" si="10">IF(CM7="",NA(),CM7)</f>
        <v>68.819999999999993</v>
      </c>
      <c r="CN6" s="22">
        <f t="shared" si="10"/>
        <v>68.88</v>
      </c>
      <c r="CO6" s="22">
        <f t="shared" si="10"/>
        <v>70.73</v>
      </c>
      <c r="CP6" s="22">
        <f t="shared" si="10"/>
        <v>66.44</v>
      </c>
      <c r="CQ6" s="22">
        <f t="shared" si="10"/>
        <v>55.88</v>
      </c>
      <c r="CR6" s="22">
        <f t="shared" si="10"/>
        <v>55.22</v>
      </c>
      <c r="CS6" s="22">
        <f t="shared" si="10"/>
        <v>54.05</v>
      </c>
      <c r="CT6" s="22">
        <f t="shared" si="10"/>
        <v>54.43</v>
      </c>
      <c r="CU6" s="22">
        <f t="shared" si="10"/>
        <v>53.87</v>
      </c>
      <c r="CV6" s="21" t="str">
        <f>IF(CV7="","",IF(CV7="-","【-】","【"&amp;SUBSTITUTE(TEXT(CV7,"#,##0.00"),"-","△")&amp;"】"))</f>
        <v>【60.29】</v>
      </c>
      <c r="CW6" s="22">
        <f>IF(CW7="",NA(),CW7)</f>
        <v>79.680000000000007</v>
      </c>
      <c r="CX6" s="22">
        <f t="shared" ref="CX6:DF6" si="11">IF(CX7="",NA(),CX7)</f>
        <v>77.02</v>
      </c>
      <c r="CY6" s="22">
        <f t="shared" si="11"/>
        <v>76.52</v>
      </c>
      <c r="CZ6" s="22">
        <f t="shared" si="11"/>
        <v>73.180000000000007</v>
      </c>
      <c r="DA6" s="22">
        <f t="shared" si="11"/>
        <v>74.989999999999995</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32.61</v>
      </c>
      <c r="DI6" s="22">
        <f t="shared" ref="DI6:DQ6" si="12">IF(DI7="",NA(),DI7)</f>
        <v>34.35</v>
      </c>
      <c r="DJ6" s="22">
        <f t="shared" si="12"/>
        <v>36.06</v>
      </c>
      <c r="DK6" s="22">
        <f t="shared" si="12"/>
        <v>38.25</v>
      </c>
      <c r="DL6" s="22">
        <f t="shared" si="12"/>
        <v>40.49</v>
      </c>
      <c r="DM6" s="22">
        <f t="shared" si="12"/>
        <v>46.61</v>
      </c>
      <c r="DN6" s="22">
        <f t="shared" si="12"/>
        <v>47.97</v>
      </c>
      <c r="DO6" s="22">
        <f t="shared" si="12"/>
        <v>49.12</v>
      </c>
      <c r="DP6" s="22">
        <f t="shared" si="12"/>
        <v>49.39</v>
      </c>
      <c r="DQ6" s="22">
        <f t="shared" si="12"/>
        <v>50.75</v>
      </c>
      <c r="DR6" s="21" t="str">
        <f>IF(DR7="","",IF(DR7="-","【-】","【"&amp;SUBSTITUTE(TEXT(DR7,"#,##0.00"),"-","△")&amp;"】"))</f>
        <v>【50.88】</v>
      </c>
      <c r="DS6" s="22">
        <f>IF(DS7="",NA(),DS7)</f>
        <v>16.77</v>
      </c>
      <c r="DT6" s="22">
        <f t="shared" ref="DT6:EB6" si="13">IF(DT7="",NA(),DT7)</f>
        <v>15.14</v>
      </c>
      <c r="DU6" s="22">
        <f t="shared" si="13"/>
        <v>13.85</v>
      </c>
      <c r="DV6" s="22">
        <f t="shared" si="13"/>
        <v>14.26</v>
      </c>
      <c r="DW6" s="22">
        <f t="shared" si="13"/>
        <v>18.18</v>
      </c>
      <c r="DX6" s="22">
        <f t="shared" si="13"/>
        <v>10.84</v>
      </c>
      <c r="DY6" s="22">
        <f t="shared" si="13"/>
        <v>15.33</v>
      </c>
      <c r="DZ6" s="22">
        <f t="shared" si="13"/>
        <v>16.760000000000002</v>
      </c>
      <c r="EA6" s="22">
        <f t="shared" si="13"/>
        <v>18.57</v>
      </c>
      <c r="EB6" s="22">
        <f t="shared" si="13"/>
        <v>21.14</v>
      </c>
      <c r="EC6" s="21" t="str">
        <f>IF(EC7="","",IF(EC7="-","【-】","【"&amp;SUBSTITUTE(TEXT(EC7,"#,##0.00"),"-","△")&amp;"】"))</f>
        <v>【22.30】</v>
      </c>
      <c r="ED6" s="22">
        <f>IF(ED7="",NA(),ED7)</f>
        <v>0.15</v>
      </c>
      <c r="EE6" s="22">
        <f t="shared" ref="EE6:EM6" si="14">IF(EE7="",NA(),EE7)</f>
        <v>1.64</v>
      </c>
      <c r="EF6" s="22">
        <f t="shared" si="14"/>
        <v>1.29</v>
      </c>
      <c r="EG6" s="22">
        <f t="shared" si="14"/>
        <v>0.18</v>
      </c>
      <c r="EH6" s="22">
        <f t="shared" si="14"/>
        <v>0.73</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434825</v>
      </c>
      <c r="D7" s="24">
        <v>46</v>
      </c>
      <c r="E7" s="24">
        <v>1</v>
      </c>
      <c r="F7" s="24">
        <v>0</v>
      </c>
      <c r="G7" s="24">
        <v>1</v>
      </c>
      <c r="H7" s="24" t="s">
        <v>93</v>
      </c>
      <c r="I7" s="24" t="s">
        <v>94</v>
      </c>
      <c r="J7" s="24" t="s">
        <v>95</v>
      </c>
      <c r="K7" s="24" t="s">
        <v>96</v>
      </c>
      <c r="L7" s="24" t="s">
        <v>97</v>
      </c>
      <c r="M7" s="24" t="s">
        <v>98</v>
      </c>
      <c r="N7" s="25" t="s">
        <v>99</v>
      </c>
      <c r="O7" s="25">
        <v>69.290000000000006</v>
      </c>
      <c r="P7" s="25">
        <v>68.78</v>
      </c>
      <c r="Q7" s="25">
        <v>3300</v>
      </c>
      <c r="R7" s="25">
        <v>16141</v>
      </c>
      <c r="S7" s="25">
        <v>234.01</v>
      </c>
      <c r="T7" s="25">
        <v>68.98</v>
      </c>
      <c r="U7" s="25">
        <v>10991</v>
      </c>
      <c r="V7" s="25">
        <v>102.4</v>
      </c>
      <c r="W7" s="25">
        <v>107.33</v>
      </c>
      <c r="X7" s="25">
        <v>105.35</v>
      </c>
      <c r="Y7" s="25">
        <v>119.06</v>
      </c>
      <c r="Z7" s="25">
        <v>120.08</v>
      </c>
      <c r="AA7" s="25">
        <v>106.68</v>
      </c>
      <c r="AB7" s="25">
        <v>114.81</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668.67</v>
      </c>
      <c r="AU7" s="25">
        <v>751.09</v>
      </c>
      <c r="AV7" s="25">
        <v>731.53</v>
      </c>
      <c r="AW7" s="25">
        <v>693.45</v>
      </c>
      <c r="AX7" s="25">
        <v>716.79</v>
      </c>
      <c r="AY7" s="25">
        <v>355.27</v>
      </c>
      <c r="AZ7" s="25">
        <v>359.7</v>
      </c>
      <c r="BA7" s="25">
        <v>362.93</v>
      </c>
      <c r="BB7" s="25">
        <v>371.81</v>
      </c>
      <c r="BC7" s="25">
        <v>384.23</v>
      </c>
      <c r="BD7" s="25">
        <v>261.51</v>
      </c>
      <c r="BE7" s="25">
        <v>505.46</v>
      </c>
      <c r="BF7" s="25">
        <v>412.7</v>
      </c>
      <c r="BG7" s="25">
        <v>390.88</v>
      </c>
      <c r="BH7" s="25">
        <v>458.28</v>
      </c>
      <c r="BI7" s="25">
        <v>373.45</v>
      </c>
      <c r="BJ7" s="25">
        <v>458.27</v>
      </c>
      <c r="BK7" s="25">
        <v>447.01</v>
      </c>
      <c r="BL7" s="25">
        <v>439.05</v>
      </c>
      <c r="BM7" s="25">
        <v>465.85</v>
      </c>
      <c r="BN7" s="25">
        <v>439.43</v>
      </c>
      <c r="BO7" s="25">
        <v>265.16000000000003</v>
      </c>
      <c r="BP7" s="25">
        <v>103.47</v>
      </c>
      <c r="BQ7" s="25">
        <v>115.71</v>
      </c>
      <c r="BR7" s="25">
        <v>116.3</v>
      </c>
      <c r="BS7" s="25">
        <v>80.89</v>
      </c>
      <c r="BT7" s="25">
        <v>111.42</v>
      </c>
      <c r="BU7" s="25">
        <v>96.77</v>
      </c>
      <c r="BV7" s="25">
        <v>95.81</v>
      </c>
      <c r="BW7" s="25">
        <v>95.26</v>
      </c>
      <c r="BX7" s="25">
        <v>92.39</v>
      </c>
      <c r="BY7" s="25">
        <v>94.41</v>
      </c>
      <c r="BZ7" s="25">
        <v>102.35</v>
      </c>
      <c r="CA7" s="25">
        <v>132.87</v>
      </c>
      <c r="CB7" s="25">
        <v>137.38999999999999</v>
      </c>
      <c r="CC7" s="25">
        <v>138.52000000000001</v>
      </c>
      <c r="CD7" s="25">
        <v>165.2</v>
      </c>
      <c r="CE7" s="25">
        <v>145.15</v>
      </c>
      <c r="CF7" s="25">
        <v>187.18</v>
      </c>
      <c r="CG7" s="25">
        <v>189.58</v>
      </c>
      <c r="CH7" s="25">
        <v>192.82</v>
      </c>
      <c r="CI7" s="25">
        <v>192.98</v>
      </c>
      <c r="CJ7" s="25">
        <v>192.13</v>
      </c>
      <c r="CK7" s="25">
        <v>167.74</v>
      </c>
      <c r="CL7" s="25">
        <v>65.94</v>
      </c>
      <c r="CM7" s="25">
        <v>68.819999999999993</v>
      </c>
      <c r="CN7" s="25">
        <v>68.88</v>
      </c>
      <c r="CO7" s="25">
        <v>70.73</v>
      </c>
      <c r="CP7" s="25">
        <v>66.44</v>
      </c>
      <c r="CQ7" s="25">
        <v>55.88</v>
      </c>
      <c r="CR7" s="25">
        <v>55.22</v>
      </c>
      <c r="CS7" s="25">
        <v>54.05</v>
      </c>
      <c r="CT7" s="25">
        <v>54.43</v>
      </c>
      <c r="CU7" s="25">
        <v>53.87</v>
      </c>
      <c r="CV7" s="25">
        <v>60.29</v>
      </c>
      <c r="CW7" s="25">
        <v>79.680000000000007</v>
      </c>
      <c r="CX7" s="25">
        <v>77.02</v>
      </c>
      <c r="CY7" s="25">
        <v>76.52</v>
      </c>
      <c r="CZ7" s="25">
        <v>73.180000000000007</v>
      </c>
      <c r="DA7" s="25">
        <v>74.989999999999995</v>
      </c>
      <c r="DB7" s="25">
        <v>80.989999999999995</v>
      </c>
      <c r="DC7" s="25">
        <v>80.930000000000007</v>
      </c>
      <c r="DD7" s="25">
        <v>80.510000000000005</v>
      </c>
      <c r="DE7" s="25">
        <v>79.44</v>
      </c>
      <c r="DF7" s="25">
        <v>79.489999999999995</v>
      </c>
      <c r="DG7" s="25">
        <v>90.12</v>
      </c>
      <c r="DH7" s="25">
        <v>32.61</v>
      </c>
      <c r="DI7" s="25">
        <v>34.35</v>
      </c>
      <c r="DJ7" s="25">
        <v>36.06</v>
      </c>
      <c r="DK7" s="25">
        <v>38.25</v>
      </c>
      <c r="DL7" s="25">
        <v>40.49</v>
      </c>
      <c r="DM7" s="25">
        <v>46.61</v>
      </c>
      <c r="DN7" s="25">
        <v>47.97</v>
      </c>
      <c r="DO7" s="25">
        <v>49.12</v>
      </c>
      <c r="DP7" s="25">
        <v>49.39</v>
      </c>
      <c r="DQ7" s="25">
        <v>50.75</v>
      </c>
      <c r="DR7" s="25">
        <v>50.88</v>
      </c>
      <c r="DS7" s="25">
        <v>16.77</v>
      </c>
      <c r="DT7" s="25">
        <v>15.14</v>
      </c>
      <c r="DU7" s="25">
        <v>13.85</v>
      </c>
      <c r="DV7" s="25">
        <v>14.26</v>
      </c>
      <c r="DW7" s="25">
        <v>18.18</v>
      </c>
      <c r="DX7" s="25">
        <v>10.84</v>
      </c>
      <c r="DY7" s="25">
        <v>15.33</v>
      </c>
      <c r="DZ7" s="25">
        <v>16.760000000000002</v>
      </c>
      <c r="EA7" s="25">
        <v>18.57</v>
      </c>
      <c r="EB7" s="25">
        <v>21.14</v>
      </c>
      <c r="EC7" s="25">
        <v>22.3</v>
      </c>
      <c r="ED7" s="25">
        <v>0.15</v>
      </c>
      <c r="EE7" s="25">
        <v>1.64</v>
      </c>
      <c r="EF7" s="25">
        <v>1.29</v>
      </c>
      <c r="EG7" s="25">
        <v>0.18</v>
      </c>
      <c r="EH7" s="25">
        <v>0.73</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2023-01-24T23:57:51Z</cp:lastPrinted>
  <dcterms:created xsi:type="dcterms:W3CDTF">2022-12-01T01:06:16Z</dcterms:created>
  <dcterms:modified xsi:type="dcterms:W3CDTF">2023-01-25T00:00:17Z</dcterms:modified>
  <cp:category/>
</cp:coreProperties>
</file>