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\\10.1.1.14\10703_水道課\データ\0620_各種調査・照会・通知等_水道\040_財政課関係調査\0040_経営比較分析調査\R04調査(R3決算経営比較分析表)\02_提出\"/>
    </mc:Choice>
  </mc:AlternateContent>
  <xr:revisionPtr revIDLastSave="0" documentId="13_ncr:1_{E9509E3D-0B59-4ECA-8DD9-7F44140D765F}" xr6:coauthVersionLast="47" xr6:coauthVersionMax="47" xr10:uidLastSave="{00000000-0000-0000-0000-000000000000}"/>
  <workbookProtection workbookAlgorithmName="SHA-512" workbookHashValue="3hgeqvOHxAKAp1jEo69qh1oJDFbs+56A8vPNPuoSUHug6qzAlUOAhTlJIcKYOyA2KLwTbFxjsWW4t5Jq1Dy5Og==" workbookSaltValue="/sFMRssUhAW17wlX+H+s5g==" workbookSpinCount="100000" lockStructure="1"/>
  <bookViews>
    <workbookView xWindow="-120" yWindow="-120" windowWidth="20730" windowHeight="1116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<sst xmlns="http://schemas.openxmlformats.org/spreadsheetml/2006/main" count="228" uniqueCount="114">
  <si>
    <t>経営比較分析表（令和3年度決算）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</si>
  <si>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</si>
  <si>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</si>
  <si>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</si>
  <si>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</si>
  <si>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</si>
  <si>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</si>
  <si>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</si>
  <si>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</si>
  <si>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</si>
  <si>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</si>
  <si>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</si>
  <si>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</si>
  <si>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</si>
  <si>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</si>
  <si>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</si>
  <si>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</si>
  <si>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</si>
  <si>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</si>
  <si>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</si>
  <si>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</si>
  <si>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</si>
  <si>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</si>
  <si>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</si>
  <si>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</si>
  <si>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</si>
  <si>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</si>
  <si>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</si>
  <si>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</si>
  <si>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</si>
  <si>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</si>
  <si>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</si>
  <si>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</si>
  <si>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</si>
  <si>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</si>
  <si>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</si>
  <si>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</si>
  <si>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</si>
  <si>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</si>
  <si>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</si>
  <si>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</si>
  <si>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</si>
  <si>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</si>
  <si>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</si>
  <si>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</si>
  <si>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</si>
  <si>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</si>
  <si>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</si>
  <si>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</si>
  <si>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</si>
  <si>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</si>
  <si>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</si>
  <si>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</si>
  <si>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</si>
  <si>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</si>
  <si>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</si>
  <si>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</si>
  <si>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</si>
  <si>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</si>
  <si>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</si>
  <si>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</si>
  <si>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</si>
  <si>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</si>
  <si>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</si>
  <si>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</si>
  <si>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</si>
  <si>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</si>
  <si>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</si>
  <si>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</si>
  <si>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</si>
  <si>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</si>
  <si>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</si>
  <si>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</si>
  <si>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</si>
  <si>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</si>
  <si>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</si>
  <si>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</si>
  <si>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</si>
  <si>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</si>
  <si>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</si>
  <si>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</si>
  <si>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</si>
  <si>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</si>
  <si>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</si>
  <si>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</si>
  <si>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</si>
  <si>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</si>
  <si>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</si>
  <si>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</si>
  <si>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</si>
  <si>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</si>
  <si>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</si>
  <si>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合志市</t>
  </si>
  <si>
    <t>法適用</t>
  </si>
  <si>
    <t>水道事業</t>
  </si>
  <si>
    <t>末端給水事業</t>
  </si>
  <si>
    <t>A4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</si>
  <si>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</si>
  <si>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</si>
  <si>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</si>
  <si>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</si>
  <si>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</si>
  <si>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</si>
  <si>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</si>
  <si>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</si>
  <si>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</si>
  <si>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</si>
  <si>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</si>
  <si>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</si>
  <si>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</si>
  <si>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</si>
  <si>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①有形固定資産減価償却率：順次更新を行っており、近年では類似団体平均値を下回っています。
②管路経年化率：法定耐用年数を経過した管路はありません。
③管路更新率：類似団体平均値を上回っていますが、今後も計画的に更新を行っていく必要があります。</t>
  </si>
  <si>
    <t>　近年は概ね安定した経営状態にあると考えられます。全体的に現在の数値を維持していくとともに、さらなる高い水準を目指していかなければならないと思われます。有収率については、類似団体よりも低い水準にあるため、まずは同様の水準を目指します。
　また、令和元年度に策定した経営戦略をもとに、経営基盤の強化、老朽化に伴う施設の更新等の実施に向けて取り組んでいきます。</t>
  </si>
  <si>
    <t>①経常収支比率：100％以上を維持し、類似団体と比較しても高い水準にあり、良好な経営状態と考えられます。
②累積欠損金比率：累積欠損金は発生しておりません。
③流動比率：類似団体平均値を上回り、短期的な支払能力は備わっていると考えられます。
④企業債残高対給水収益比率：平成30年度以降企業債の借入を行っていないため、減少傾向にあると考えられます。
⑤料金回収率：100％を上回っており、給水に係る費用を給水収益で十分で賄えていると考えられます。
⑥給水原価：類似団体と比較しても低い水準であり、動力費等の経常費用の増加に伴い、昨年度より数値が増加しています。
⑦施設利用率：類似団体平均値を上回っており、有効に施設利用ができていると考えられます。
⑧有収率：類似団体より低い水準のため、継続して漏水修繕等に取り組み改善していく必要があります。</t>
    <rPh sb="258" eb="260">
      <t>ゾウカ</t>
    </rPh>
    <rPh sb="272" eb="274">
      <t>ゾウカ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</si>
</sst>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1.1000000000000001</c:v>
                </c:pt>
                <c:pt idx="1">
                  <c:v>0.8</c:v>
                </c:pt>
                <c:pt idx="2">
                  <c:v>0.83</c:v>
                </c:pt>
                <c:pt idx="3">
                  <c:v>0.85</c:v>
                </c:pt>
                <c:pt idx="4">
                  <c:v>1.04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75-4223-9009-FD6B49CB4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0.75</c:v>
                </c:pt>
                <c:pt idx="1">
                  <c:v>0.63</c:v>
                </c:pt>
                <c:pt idx="2">
                  <c:v>0.63</c:v>
                </c:pt>
                <c:pt idx="3">
                  <c:v>0.6</c:v>
                </c:pt>
                <c:pt idx="4">
                  <c:v>0.56000000000000005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75-4223-9009-FD6B49CB4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65.25</c:v>
                </c:pt>
                <c:pt idx="1">
                  <c:v>74.64</c:v>
                </c:pt>
                <c:pt idx="2">
                  <c:v>75.650000000000006</c:v>
                </c:pt>
                <c:pt idx="3">
                  <c:v>78.569999999999993</c:v>
                </c:pt>
                <c:pt idx="4">
                  <c:v>77.959999999999994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99-40F5-AB4A-61929AD9D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59.74</c:v>
                </c:pt>
                <c:pt idx="1">
                  <c:v>59.46</c:v>
                </c:pt>
                <c:pt idx="2">
                  <c:v>59.51</c:v>
                </c:pt>
                <c:pt idx="3">
                  <c:v>59.91</c:v>
                </c:pt>
                <c:pt idx="4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99-40F5-AB4A-61929AD9D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84.83</c:v>
                </c:pt>
                <c:pt idx="1">
                  <c:v>84.9</c:v>
                </c:pt>
                <c:pt idx="2">
                  <c:v>83.43</c:v>
                </c:pt>
                <c:pt idx="3">
                  <c:v>83.46</c:v>
                </c:pt>
                <c:pt idx="4">
                  <c:v>83.53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DC-4BEB-933E-0A4A6BF3F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87.28</c:v>
                </c:pt>
                <c:pt idx="1">
                  <c:v>87.41</c:v>
                </c:pt>
                <c:pt idx="2">
                  <c:v>87.08</c:v>
                </c:pt>
                <c:pt idx="3">
                  <c:v>87.26</c:v>
                </c:pt>
                <c:pt idx="4">
                  <c:v>87.57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DC-4BEB-933E-0A4A6BF3F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136.30000000000001</c:v>
                </c:pt>
                <c:pt idx="1">
                  <c:v>135.97999999999999</c:v>
                </c:pt>
                <c:pt idx="2">
                  <c:v>121.81</c:v>
                </c:pt>
                <c:pt idx="3">
                  <c:v>129.52000000000001</c:v>
                </c:pt>
                <c:pt idx="4">
                  <c:v>120.45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73-47AB-92AC-343A05D57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112.15</c:v>
                </c:pt>
                <c:pt idx="1">
                  <c:v>111.44</c:v>
                </c:pt>
                <c:pt idx="2">
                  <c:v>111.17</c:v>
                </c:pt>
                <c:pt idx="3">
                  <c:v>110.91</c:v>
                </c:pt>
                <c:pt idx="4">
                  <c:v>111.49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73-47AB-92AC-343A05D57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45.33</c:v>
                </c:pt>
                <c:pt idx="1">
                  <c:v>42.99</c:v>
                </c:pt>
                <c:pt idx="2">
                  <c:v>44.33</c:v>
                </c:pt>
                <c:pt idx="3">
                  <c:v>45.47</c:v>
                </c:pt>
                <c:pt idx="4">
                  <c:v>46.3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8D-44CB-96F8-46EE9BA3C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46.94</c:v>
                </c:pt>
                <c:pt idx="1">
                  <c:v>47.62</c:v>
                </c:pt>
                <c:pt idx="2">
                  <c:v>48.55</c:v>
                </c:pt>
                <c:pt idx="3">
                  <c:v>49.2</c:v>
                </c:pt>
                <c:pt idx="4">
                  <c:v>50.01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8D-44CB-96F8-46EE9BA3C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B8-4C76-A012-C62E9B617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14.48</c:v>
                </c:pt>
                <c:pt idx="1">
                  <c:v>16.27</c:v>
                </c:pt>
                <c:pt idx="2">
                  <c:v>17.11</c:v>
                </c:pt>
                <c:pt idx="3">
                  <c:v>18.329999999999998</c:v>
                </c:pt>
                <c:pt idx="4">
                  <c:v>20.27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B8-4C76-A012-C62E9B617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01-4D93-B566-13737A50F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</c:v>
                </c:pt>
                <c:pt idx="1">
                  <c:v>1.03</c:v>
                </c:pt>
                <c:pt idx="2">
                  <c:v>0.78</c:v>
                </c:pt>
                <c:pt idx="3">
                  <c:v>0.92</c:v>
                </c:pt>
                <c:pt idx="4">
                  <c:v>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01-4D93-B566-13737A50F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940.85</c:v>
                </c:pt>
                <c:pt idx="1">
                  <c:v>279.14999999999998</c:v>
                </c:pt>
                <c:pt idx="2">
                  <c:v>654.47</c:v>
                </c:pt>
                <c:pt idx="3">
                  <c:v>873.92</c:v>
                </c:pt>
                <c:pt idx="4">
                  <c:v>701.27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15-4703-B7F9-BB0F1E5B3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355.5</c:v>
                </c:pt>
                <c:pt idx="1">
                  <c:v>349.83</c:v>
                </c:pt>
                <c:pt idx="2">
                  <c:v>360.86</c:v>
                </c:pt>
                <c:pt idx="3">
                  <c:v>350.79</c:v>
                </c:pt>
                <c:pt idx="4">
                  <c:v>354.57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15-4703-B7F9-BB0F1E5B3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423.38</c:v>
                </c:pt>
                <c:pt idx="1">
                  <c:v>447.22</c:v>
                </c:pt>
                <c:pt idx="2">
                  <c:v>430.01</c:v>
                </c:pt>
                <c:pt idx="3">
                  <c:v>420.7</c:v>
                </c:pt>
                <c:pt idx="4">
                  <c:v>379.62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63-4F1F-8B1A-D5272719C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312.58</c:v>
                </c:pt>
                <c:pt idx="1">
                  <c:v>314.87</c:v>
                </c:pt>
                <c:pt idx="2">
                  <c:v>309.27999999999997</c:v>
                </c:pt>
                <c:pt idx="3">
                  <c:v>322.92</c:v>
                </c:pt>
                <c:pt idx="4">
                  <c:v>303.45999999999998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63-4F1F-8B1A-D5272719C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130.52000000000001</c:v>
                </c:pt>
                <c:pt idx="1">
                  <c:v>130.63</c:v>
                </c:pt>
                <c:pt idx="2">
                  <c:v>115.81</c:v>
                </c:pt>
                <c:pt idx="3">
                  <c:v>114.92</c:v>
                </c:pt>
                <c:pt idx="4">
                  <c:v>114.04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2-479B-A244-F5DDB0047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104.57</c:v>
                </c:pt>
                <c:pt idx="1">
                  <c:v>103.54</c:v>
                </c:pt>
                <c:pt idx="2">
                  <c:v>103.32</c:v>
                </c:pt>
                <c:pt idx="3">
                  <c:v>100.85</c:v>
                </c:pt>
                <c:pt idx="4">
                  <c:v>103.79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12-479B-A244-F5DDB0047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95.85</c:v>
                </c:pt>
                <c:pt idx="1">
                  <c:v>95.87</c:v>
                </c:pt>
                <c:pt idx="2">
                  <c:v>108.21</c:v>
                </c:pt>
                <c:pt idx="3">
                  <c:v>102.53</c:v>
                </c:pt>
                <c:pt idx="4">
                  <c:v>109.53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F0-41C8-BA70-0474C0273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165.47</c:v>
                </c:pt>
                <c:pt idx="1">
                  <c:v>167.46</c:v>
                </c:pt>
                <c:pt idx="2">
                  <c:v>168.56</c:v>
                </c:pt>
                <c:pt idx="3">
                  <c:v>167.1</c:v>
                </c:pt>
                <c:pt idx="4">
                  <c:v>167.86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F0-41C8-BA70-0474C0273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E1" zoomScale="96" zoomScaleNormal="96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</row>
    <row r="3" spans="1:78" ht="9.75" customHeight="1" x14ac:dyDescent="0.15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</row>
    <row r="4" spans="1:78" ht="9.75" customHeight="1" x14ac:dyDescent="0.15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0" t="str">
        <f>データ!H6</f>
        <v>熊本県　合志市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1"/>
      <c r="AE6" s="81"/>
      <c r="AF6" s="81"/>
      <c r="AG6" s="8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2" t="s">
        <v>1</v>
      </c>
      <c r="C7" s="63"/>
      <c r="D7" s="63"/>
      <c r="E7" s="63"/>
      <c r="F7" s="63"/>
      <c r="G7" s="63"/>
      <c r="H7" s="63"/>
      <c r="I7" s="62" t="s">
        <v>2</v>
      </c>
      <c r="J7" s="63"/>
      <c r="K7" s="63"/>
      <c r="L7" s="63"/>
      <c r="M7" s="63"/>
      <c r="N7" s="63"/>
      <c r="O7" s="64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2"/>
      <c r="AL7" s="65" t="s">
        <v>6</v>
      </c>
      <c r="AM7" s="65"/>
      <c r="AN7" s="65"/>
      <c r="AO7" s="65"/>
      <c r="AP7" s="65"/>
      <c r="AQ7" s="65"/>
      <c r="AR7" s="65"/>
      <c r="AS7" s="65"/>
      <c r="AT7" s="62" t="s">
        <v>7</v>
      </c>
      <c r="AU7" s="63"/>
      <c r="AV7" s="63"/>
      <c r="AW7" s="63"/>
      <c r="AX7" s="63"/>
      <c r="AY7" s="63"/>
      <c r="AZ7" s="63"/>
      <c r="BA7" s="63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70" t="s">
        <v>9</v>
      </c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2"/>
    </row>
    <row r="8" spans="1:78" ht="18.75" customHeight="1" x14ac:dyDescent="0.15">
      <c r="A8" s="2"/>
      <c r="B8" s="73" t="str">
        <f>データ!$I$6</f>
        <v>法適用</v>
      </c>
      <c r="C8" s="74"/>
      <c r="D8" s="74"/>
      <c r="E8" s="74"/>
      <c r="F8" s="74"/>
      <c r="G8" s="74"/>
      <c r="H8" s="74"/>
      <c r="I8" s="73" t="str">
        <f>データ!$J$6</f>
        <v>水道事業</v>
      </c>
      <c r="J8" s="74"/>
      <c r="K8" s="74"/>
      <c r="L8" s="74"/>
      <c r="M8" s="74"/>
      <c r="N8" s="74"/>
      <c r="O8" s="75"/>
      <c r="P8" s="76" t="str">
        <f>データ!$K$6</f>
        <v>末端給水事業</v>
      </c>
      <c r="Q8" s="76"/>
      <c r="R8" s="76"/>
      <c r="S8" s="76"/>
      <c r="T8" s="76"/>
      <c r="U8" s="76"/>
      <c r="V8" s="76"/>
      <c r="W8" s="76" t="str">
        <f>データ!$L$6</f>
        <v>A4</v>
      </c>
      <c r="X8" s="76"/>
      <c r="Y8" s="76"/>
      <c r="Z8" s="76"/>
      <c r="AA8" s="76"/>
      <c r="AB8" s="76"/>
      <c r="AC8" s="76"/>
      <c r="AD8" s="76" t="str">
        <f>データ!$M$6</f>
        <v>非設置</v>
      </c>
      <c r="AE8" s="76"/>
      <c r="AF8" s="76"/>
      <c r="AG8" s="76"/>
      <c r="AH8" s="76"/>
      <c r="AI8" s="76"/>
      <c r="AJ8" s="76"/>
      <c r="AK8" s="2"/>
      <c r="AL8" s="59">
        <f>データ!$R$6</f>
        <v>63701</v>
      </c>
      <c r="AM8" s="59"/>
      <c r="AN8" s="59"/>
      <c r="AO8" s="59"/>
      <c r="AP8" s="59"/>
      <c r="AQ8" s="59"/>
      <c r="AR8" s="59"/>
      <c r="AS8" s="59"/>
      <c r="AT8" s="56">
        <f>データ!$S$6</f>
        <v>53.19</v>
      </c>
      <c r="AU8" s="57"/>
      <c r="AV8" s="57"/>
      <c r="AW8" s="57"/>
      <c r="AX8" s="57"/>
      <c r="AY8" s="57"/>
      <c r="AZ8" s="57"/>
      <c r="BA8" s="57"/>
      <c r="BB8" s="46">
        <f>データ!$T$6</f>
        <v>1197.6099999999999</v>
      </c>
      <c r="BC8" s="46"/>
      <c r="BD8" s="46"/>
      <c r="BE8" s="46"/>
      <c r="BF8" s="46"/>
      <c r="BG8" s="46"/>
      <c r="BH8" s="46"/>
      <c r="BI8" s="46"/>
      <c r="BJ8" s="3"/>
      <c r="BK8" s="3"/>
      <c r="BL8" s="77" t="s">
        <v>10</v>
      </c>
      <c r="BM8" s="78"/>
      <c r="BN8" s="60" t="s">
        <v>11</v>
      </c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1"/>
    </row>
    <row r="9" spans="1:78" ht="18.75" customHeight="1" x14ac:dyDescent="0.15">
      <c r="A9" s="2"/>
      <c r="B9" s="62" t="s">
        <v>12</v>
      </c>
      <c r="C9" s="63"/>
      <c r="D9" s="63"/>
      <c r="E9" s="63"/>
      <c r="F9" s="63"/>
      <c r="G9" s="63"/>
      <c r="H9" s="63"/>
      <c r="I9" s="62" t="s">
        <v>13</v>
      </c>
      <c r="J9" s="63"/>
      <c r="K9" s="63"/>
      <c r="L9" s="63"/>
      <c r="M9" s="63"/>
      <c r="N9" s="63"/>
      <c r="O9" s="64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2"/>
      <c r="AE9" s="2"/>
      <c r="AF9" s="2"/>
      <c r="AG9" s="2"/>
      <c r="AH9" s="2"/>
      <c r="AI9" s="2"/>
      <c r="AJ9" s="2"/>
      <c r="AK9" s="2"/>
      <c r="AL9" s="65" t="s">
        <v>16</v>
      </c>
      <c r="AM9" s="65"/>
      <c r="AN9" s="65"/>
      <c r="AO9" s="65"/>
      <c r="AP9" s="65"/>
      <c r="AQ9" s="65"/>
      <c r="AR9" s="65"/>
      <c r="AS9" s="65"/>
      <c r="AT9" s="62" t="s">
        <v>17</v>
      </c>
      <c r="AU9" s="63"/>
      <c r="AV9" s="63"/>
      <c r="AW9" s="63"/>
      <c r="AX9" s="63"/>
      <c r="AY9" s="63"/>
      <c r="AZ9" s="63"/>
      <c r="BA9" s="63"/>
      <c r="BB9" s="65" t="s">
        <v>18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19</v>
      </c>
      <c r="BM9" s="67"/>
      <c r="BN9" s="68" t="s">
        <v>20</v>
      </c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9"/>
    </row>
    <row r="10" spans="1:78" ht="18.75" customHeight="1" x14ac:dyDescent="0.15">
      <c r="A10" s="2"/>
      <c r="B10" s="56" t="str">
        <f>データ!$N$6</f>
        <v>-</v>
      </c>
      <c r="C10" s="57"/>
      <c r="D10" s="57"/>
      <c r="E10" s="57"/>
      <c r="F10" s="57"/>
      <c r="G10" s="57"/>
      <c r="H10" s="57"/>
      <c r="I10" s="56">
        <f>データ!$O$6</f>
        <v>71.09</v>
      </c>
      <c r="J10" s="57"/>
      <c r="K10" s="57"/>
      <c r="L10" s="57"/>
      <c r="M10" s="57"/>
      <c r="N10" s="57"/>
      <c r="O10" s="58"/>
      <c r="P10" s="46">
        <f>データ!$P$6</f>
        <v>99.03</v>
      </c>
      <c r="Q10" s="46"/>
      <c r="R10" s="46"/>
      <c r="S10" s="46"/>
      <c r="T10" s="46"/>
      <c r="U10" s="46"/>
      <c r="V10" s="46"/>
      <c r="W10" s="59">
        <f>データ!$Q$6</f>
        <v>2460</v>
      </c>
      <c r="X10" s="59"/>
      <c r="Y10" s="59"/>
      <c r="Z10" s="59"/>
      <c r="AA10" s="59"/>
      <c r="AB10" s="59"/>
      <c r="AC10" s="59"/>
      <c r="AD10" s="2"/>
      <c r="AE10" s="2"/>
      <c r="AF10" s="2"/>
      <c r="AG10" s="2"/>
      <c r="AH10" s="2"/>
      <c r="AI10" s="2"/>
      <c r="AJ10" s="2"/>
      <c r="AK10" s="2"/>
      <c r="AL10" s="59">
        <f>データ!$U$6</f>
        <v>63171</v>
      </c>
      <c r="AM10" s="59"/>
      <c r="AN10" s="59"/>
      <c r="AO10" s="59"/>
      <c r="AP10" s="59"/>
      <c r="AQ10" s="59"/>
      <c r="AR10" s="59"/>
      <c r="AS10" s="59"/>
      <c r="AT10" s="56">
        <f>データ!$V$6</f>
        <v>38.729999999999997</v>
      </c>
      <c r="AU10" s="57"/>
      <c r="AV10" s="57"/>
      <c r="AW10" s="57"/>
      <c r="AX10" s="57"/>
      <c r="AY10" s="57"/>
      <c r="AZ10" s="57"/>
      <c r="BA10" s="57"/>
      <c r="BB10" s="46">
        <f>データ!$W$6</f>
        <v>1631.06</v>
      </c>
      <c r="BC10" s="46"/>
      <c r="BD10" s="46"/>
      <c r="BE10" s="46"/>
      <c r="BF10" s="46"/>
      <c r="BG10" s="46"/>
      <c r="BH10" s="46"/>
      <c r="BI10" s="46"/>
      <c r="BJ10" s="2"/>
      <c r="BK10" s="2"/>
      <c r="BL10" s="47" t="s">
        <v>21</v>
      </c>
      <c r="BM10" s="48"/>
      <c r="BN10" s="49" t="s">
        <v>22</v>
      </c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5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1" t="s">
        <v>23</v>
      </c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</row>
    <row r="14" spans="1:78" ht="13.5" customHeight="1" x14ac:dyDescent="0.15">
      <c r="A14" s="2"/>
      <c r="B14" s="53" t="s">
        <v>24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5"/>
      <c r="BK14" s="2"/>
      <c r="BL14" s="34" t="s">
        <v>25</v>
      </c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6"/>
    </row>
    <row r="15" spans="1:78" ht="13.5" customHeight="1" x14ac:dyDescent="0.15">
      <c r="A15" s="2"/>
      <c r="B15" s="40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2"/>
      <c r="BK15" s="2"/>
      <c r="BL15" s="37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9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1" t="s">
        <v>113</v>
      </c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3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1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3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1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3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1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3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1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3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1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3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1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3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1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3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1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3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1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3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1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3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1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3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1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3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1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3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1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3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1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3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1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3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1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3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1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3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1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3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1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3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1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3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1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3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1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3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1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3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1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3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1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3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1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3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4" t="s">
        <v>26</v>
      </c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6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7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9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1" t="s">
        <v>111</v>
      </c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3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1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3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1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3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1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3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1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3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1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3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1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3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1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3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1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3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1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3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1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3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1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3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1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3"/>
    </row>
    <row r="60" spans="1:78" ht="13.5" customHeight="1" x14ac:dyDescent="0.15">
      <c r="A60" s="2"/>
      <c r="B60" s="40" t="s">
        <v>27</v>
      </c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2"/>
      <c r="BK60" s="2"/>
      <c r="BL60" s="31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3"/>
    </row>
    <row r="61" spans="1:78" ht="13.5" customHeight="1" x14ac:dyDescent="0.15">
      <c r="A61" s="2"/>
      <c r="B61" s="40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2"/>
      <c r="BK61" s="2"/>
      <c r="BL61" s="31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3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1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3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4" t="s">
        <v>28</v>
      </c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6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7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9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1" t="s">
        <v>112</v>
      </c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3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1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3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1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3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1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3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1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3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1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3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1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3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1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3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1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3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1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  <c r="BY75" s="32"/>
      <c r="BZ75" s="33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1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3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1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3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1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3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1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3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1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3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1"/>
      <c r="BM81" s="32"/>
      <c r="BN81" s="32"/>
      <c r="BO81" s="32"/>
      <c r="BP81" s="32"/>
      <c r="BQ81" s="32"/>
      <c r="BR81" s="32"/>
      <c r="BS81" s="32"/>
      <c r="BT81" s="32"/>
      <c r="BU81" s="32"/>
      <c r="BV81" s="32"/>
      <c r="BW81" s="32"/>
      <c r="BX81" s="32"/>
      <c r="BY81" s="32"/>
      <c r="BZ81" s="33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43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45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【111.39】</v>
      </c>
      <c r="F85" s="13" t="str">
        <f>データ!AS6</f>
        <v>【1.30】</v>
      </c>
      <c r="G85" s="13" t="str">
        <f>データ!BD6</f>
        <v>【261.51】</v>
      </c>
      <c r="H85" s="13" t="str">
        <f>データ!BO6</f>
        <v>【265.16】</v>
      </c>
      <c r="I85" s="13" t="str">
        <f>データ!BZ6</f>
        <v>【102.35】</v>
      </c>
      <c r="J85" s="13" t="str">
        <f>データ!CK6</f>
        <v>【167.74】</v>
      </c>
      <c r="K85" s="13" t="str">
        <f>データ!CV6</f>
        <v>【60.29】</v>
      </c>
      <c r="L85" s="13" t="str">
        <f>データ!DG6</f>
        <v>【90.12】</v>
      </c>
      <c r="M85" s="13" t="str">
        <f>データ!DR6</f>
        <v>【50.88】</v>
      </c>
      <c r="N85" s="13" t="str">
        <f>データ!EC6</f>
        <v>【22.30】</v>
      </c>
      <c r="O85" s="13" t="str">
        <f>データ!EN6</f>
        <v>【0.66】</v>
      </c>
    </row>
  </sheetData>
  <sheetProtection algorithmName="SHA-512" hashValue="tPHppszRRMkw208ldEeA9MQRawrsLFhflBygRZvgZ8z3xXWdOsO6jnCPAyd/NDzVxUGmIRYhTlr3RK432oCMXw==" saltValue="MuVJwB13smaJsCEUZeSpKA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AT10:BA10"/>
    <mergeCell ref="BL16:BZ44"/>
    <mergeCell ref="BL45:BZ46"/>
    <mergeCell ref="BL47:BZ63"/>
    <mergeCell ref="B60:BJ61"/>
    <mergeCell ref="BL64:BZ65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27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15">
      <c r="A4" s="15" t="s">
        <v>52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53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54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55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56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57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58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59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60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61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62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63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15">
      <c r="A5" s="15" t="s">
        <v>64</v>
      </c>
      <c r="B5" s="18"/>
      <c r="C5" s="18"/>
      <c r="D5" s="18"/>
      <c r="E5" s="18"/>
      <c r="F5" s="18"/>
      <c r="G5" s="18"/>
      <c r="H5" s="19" t="s">
        <v>65</v>
      </c>
      <c r="I5" s="19" t="s">
        <v>66</v>
      </c>
      <c r="J5" s="19" t="s">
        <v>67</v>
      </c>
      <c r="K5" s="19" t="s">
        <v>68</v>
      </c>
      <c r="L5" s="19" t="s">
        <v>69</v>
      </c>
      <c r="M5" s="19" t="s">
        <v>5</v>
      </c>
      <c r="N5" s="19" t="s">
        <v>70</v>
      </c>
      <c r="O5" s="19" t="s">
        <v>71</v>
      </c>
      <c r="P5" s="19" t="s">
        <v>72</v>
      </c>
      <c r="Q5" s="19" t="s">
        <v>73</v>
      </c>
      <c r="R5" s="19" t="s">
        <v>74</v>
      </c>
      <c r="S5" s="19" t="s">
        <v>75</v>
      </c>
      <c r="T5" s="19" t="s">
        <v>76</v>
      </c>
      <c r="U5" s="19" t="s">
        <v>77</v>
      </c>
      <c r="V5" s="19" t="s">
        <v>78</v>
      </c>
      <c r="W5" s="19" t="s">
        <v>79</v>
      </c>
      <c r="X5" s="19" t="s">
        <v>80</v>
      </c>
      <c r="Y5" s="19" t="s">
        <v>81</v>
      </c>
      <c r="Z5" s="19" t="s">
        <v>82</v>
      </c>
      <c r="AA5" s="19" t="s">
        <v>83</v>
      </c>
      <c r="AB5" s="19" t="s">
        <v>84</v>
      </c>
      <c r="AC5" s="19" t="s">
        <v>85</v>
      </c>
      <c r="AD5" s="19" t="s">
        <v>86</v>
      </c>
      <c r="AE5" s="19" t="s">
        <v>87</v>
      </c>
      <c r="AF5" s="19" t="s">
        <v>88</v>
      </c>
      <c r="AG5" s="19" t="s">
        <v>89</v>
      </c>
      <c r="AH5" s="19" t="s">
        <v>29</v>
      </c>
      <c r="AI5" s="19" t="s">
        <v>80</v>
      </c>
      <c r="AJ5" s="19" t="s">
        <v>81</v>
      </c>
      <c r="AK5" s="19" t="s">
        <v>82</v>
      </c>
      <c r="AL5" s="19" t="s">
        <v>83</v>
      </c>
      <c r="AM5" s="19" t="s">
        <v>84</v>
      </c>
      <c r="AN5" s="19" t="s">
        <v>85</v>
      </c>
      <c r="AO5" s="19" t="s">
        <v>86</v>
      </c>
      <c r="AP5" s="19" t="s">
        <v>87</v>
      </c>
      <c r="AQ5" s="19" t="s">
        <v>88</v>
      </c>
      <c r="AR5" s="19" t="s">
        <v>89</v>
      </c>
      <c r="AS5" s="19" t="s">
        <v>90</v>
      </c>
      <c r="AT5" s="19" t="s">
        <v>80</v>
      </c>
      <c r="AU5" s="19" t="s">
        <v>81</v>
      </c>
      <c r="AV5" s="19" t="s">
        <v>82</v>
      </c>
      <c r="AW5" s="19" t="s">
        <v>83</v>
      </c>
      <c r="AX5" s="19" t="s">
        <v>84</v>
      </c>
      <c r="AY5" s="19" t="s">
        <v>85</v>
      </c>
      <c r="AZ5" s="19" t="s">
        <v>86</v>
      </c>
      <c r="BA5" s="19" t="s">
        <v>87</v>
      </c>
      <c r="BB5" s="19" t="s">
        <v>88</v>
      </c>
      <c r="BC5" s="19" t="s">
        <v>89</v>
      </c>
      <c r="BD5" s="19" t="s">
        <v>90</v>
      </c>
      <c r="BE5" s="19" t="s">
        <v>80</v>
      </c>
      <c r="BF5" s="19" t="s">
        <v>81</v>
      </c>
      <c r="BG5" s="19" t="s">
        <v>82</v>
      </c>
      <c r="BH5" s="19" t="s">
        <v>83</v>
      </c>
      <c r="BI5" s="19" t="s">
        <v>84</v>
      </c>
      <c r="BJ5" s="19" t="s">
        <v>85</v>
      </c>
      <c r="BK5" s="19" t="s">
        <v>86</v>
      </c>
      <c r="BL5" s="19" t="s">
        <v>87</v>
      </c>
      <c r="BM5" s="19" t="s">
        <v>88</v>
      </c>
      <c r="BN5" s="19" t="s">
        <v>89</v>
      </c>
      <c r="BO5" s="19" t="s">
        <v>90</v>
      </c>
      <c r="BP5" s="19" t="s">
        <v>80</v>
      </c>
      <c r="BQ5" s="19" t="s">
        <v>81</v>
      </c>
      <c r="BR5" s="19" t="s">
        <v>82</v>
      </c>
      <c r="BS5" s="19" t="s">
        <v>83</v>
      </c>
      <c r="BT5" s="19" t="s">
        <v>84</v>
      </c>
      <c r="BU5" s="19" t="s">
        <v>85</v>
      </c>
      <c r="BV5" s="19" t="s">
        <v>86</v>
      </c>
      <c r="BW5" s="19" t="s">
        <v>87</v>
      </c>
      <c r="BX5" s="19" t="s">
        <v>88</v>
      </c>
      <c r="BY5" s="19" t="s">
        <v>89</v>
      </c>
      <c r="BZ5" s="19" t="s">
        <v>90</v>
      </c>
      <c r="CA5" s="19" t="s">
        <v>80</v>
      </c>
      <c r="CB5" s="19" t="s">
        <v>81</v>
      </c>
      <c r="CC5" s="19" t="s">
        <v>82</v>
      </c>
      <c r="CD5" s="19" t="s">
        <v>83</v>
      </c>
      <c r="CE5" s="19" t="s">
        <v>84</v>
      </c>
      <c r="CF5" s="19" t="s">
        <v>85</v>
      </c>
      <c r="CG5" s="19" t="s">
        <v>86</v>
      </c>
      <c r="CH5" s="19" t="s">
        <v>87</v>
      </c>
      <c r="CI5" s="19" t="s">
        <v>88</v>
      </c>
      <c r="CJ5" s="19" t="s">
        <v>89</v>
      </c>
      <c r="CK5" s="19" t="s">
        <v>90</v>
      </c>
      <c r="CL5" s="19" t="s">
        <v>80</v>
      </c>
      <c r="CM5" s="19" t="s">
        <v>81</v>
      </c>
      <c r="CN5" s="19" t="s">
        <v>82</v>
      </c>
      <c r="CO5" s="19" t="s">
        <v>83</v>
      </c>
      <c r="CP5" s="19" t="s">
        <v>84</v>
      </c>
      <c r="CQ5" s="19" t="s">
        <v>85</v>
      </c>
      <c r="CR5" s="19" t="s">
        <v>86</v>
      </c>
      <c r="CS5" s="19" t="s">
        <v>87</v>
      </c>
      <c r="CT5" s="19" t="s">
        <v>88</v>
      </c>
      <c r="CU5" s="19" t="s">
        <v>89</v>
      </c>
      <c r="CV5" s="19" t="s">
        <v>90</v>
      </c>
      <c r="CW5" s="19" t="s">
        <v>80</v>
      </c>
      <c r="CX5" s="19" t="s">
        <v>81</v>
      </c>
      <c r="CY5" s="19" t="s">
        <v>82</v>
      </c>
      <c r="CZ5" s="19" t="s">
        <v>83</v>
      </c>
      <c r="DA5" s="19" t="s">
        <v>84</v>
      </c>
      <c r="DB5" s="19" t="s">
        <v>85</v>
      </c>
      <c r="DC5" s="19" t="s">
        <v>86</v>
      </c>
      <c r="DD5" s="19" t="s">
        <v>87</v>
      </c>
      <c r="DE5" s="19" t="s">
        <v>88</v>
      </c>
      <c r="DF5" s="19" t="s">
        <v>89</v>
      </c>
      <c r="DG5" s="19" t="s">
        <v>90</v>
      </c>
      <c r="DH5" s="19" t="s">
        <v>80</v>
      </c>
      <c r="DI5" s="19" t="s">
        <v>81</v>
      </c>
      <c r="DJ5" s="19" t="s">
        <v>82</v>
      </c>
      <c r="DK5" s="19" t="s">
        <v>83</v>
      </c>
      <c r="DL5" s="19" t="s">
        <v>84</v>
      </c>
      <c r="DM5" s="19" t="s">
        <v>85</v>
      </c>
      <c r="DN5" s="19" t="s">
        <v>86</v>
      </c>
      <c r="DO5" s="19" t="s">
        <v>87</v>
      </c>
      <c r="DP5" s="19" t="s">
        <v>88</v>
      </c>
      <c r="DQ5" s="19" t="s">
        <v>89</v>
      </c>
      <c r="DR5" s="19" t="s">
        <v>90</v>
      </c>
      <c r="DS5" s="19" t="s">
        <v>80</v>
      </c>
      <c r="DT5" s="19" t="s">
        <v>81</v>
      </c>
      <c r="DU5" s="19" t="s">
        <v>82</v>
      </c>
      <c r="DV5" s="19" t="s">
        <v>83</v>
      </c>
      <c r="DW5" s="19" t="s">
        <v>84</v>
      </c>
      <c r="DX5" s="19" t="s">
        <v>85</v>
      </c>
      <c r="DY5" s="19" t="s">
        <v>86</v>
      </c>
      <c r="DZ5" s="19" t="s">
        <v>87</v>
      </c>
      <c r="EA5" s="19" t="s">
        <v>88</v>
      </c>
      <c r="EB5" s="19" t="s">
        <v>89</v>
      </c>
      <c r="EC5" s="19" t="s">
        <v>90</v>
      </c>
      <c r="ED5" s="19" t="s">
        <v>80</v>
      </c>
      <c r="EE5" s="19" t="s">
        <v>81</v>
      </c>
      <c r="EF5" s="19" t="s">
        <v>82</v>
      </c>
      <c r="EG5" s="19" t="s">
        <v>83</v>
      </c>
      <c r="EH5" s="19" t="s">
        <v>84</v>
      </c>
      <c r="EI5" s="19" t="s">
        <v>85</v>
      </c>
      <c r="EJ5" s="19" t="s">
        <v>86</v>
      </c>
      <c r="EK5" s="19" t="s">
        <v>87</v>
      </c>
      <c r="EL5" s="19" t="s">
        <v>88</v>
      </c>
      <c r="EM5" s="19" t="s">
        <v>89</v>
      </c>
      <c r="EN5" s="19" t="s">
        <v>90</v>
      </c>
    </row>
    <row r="6" spans="1:144" s="23" customFormat="1" x14ac:dyDescent="0.15">
      <c r="A6" s="15" t="s">
        <v>91</v>
      </c>
      <c r="B6" s="20">
        <f>B7</f>
        <v>2021</v>
      </c>
      <c r="C6" s="20">
        <f t="shared" ref="C6:W6" si="3">C7</f>
        <v>432164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熊本県　合志市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A4</v>
      </c>
      <c r="M6" s="20" t="str">
        <f t="shared" si="3"/>
        <v>非設置</v>
      </c>
      <c r="N6" s="21" t="str">
        <f t="shared" si="3"/>
        <v>-</v>
      </c>
      <c r="O6" s="21">
        <f t="shared" si="3"/>
        <v>71.09</v>
      </c>
      <c r="P6" s="21">
        <f t="shared" si="3"/>
        <v>99.03</v>
      </c>
      <c r="Q6" s="21">
        <f t="shared" si="3"/>
        <v>2460</v>
      </c>
      <c r="R6" s="21">
        <f t="shared" si="3"/>
        <v>63701</v>
      </c>
      <c r="S6" s="21">
        <f t="shared" si="3"/>
        <v>53.19</v>
      </c>
      <c r="T6" s="21">
        <f t="shared" si="3"/>
        <v>1197.6099999999999</v>
      </c>
      <c r="U6" s="21">
        <f t="shared" si="3"/>
        <v>63171</v>
      </c>
      <c r="V6" s="21">
        <f t="shared" si="3"/>
        <v>38.729999999999997</v>
      </c>
      <c r="W6" s="21">
        <f t="shared" si="3"/>
        <v>1631.06</v>
      </c>
      <c r="X6" s="22">
        <f>IF(X7="",NA(),X7)</f>
        <v>136.30000000000001</v>
      </c>
      <c r="Y6" s="22">
        <f t="shared" ref="Y6:AG6" si="4">IF(Y7="",NA(),Y7)</f>
        <v>135.97999999999999</v>
      </c>
      <c r="Z6" s="22">
        <f t="shared" si="4"/>
        <v>121.81</v>
      </c>
      <c r="AA6" s="22">
        <f t="shared" si="4"/>
        <v>129.52000000000001</v>
      </c>
      <c r="AB6" s="22">
        <f t="shared" si="4"/>
        <v>120.45</v>
      </c>
      <c r="AC6" s="22">
        <f t="shared" si="4"/>
        <v>112.15</v>
      </c>
      <c r="AD6" s="22">
        <f t="shared" si="4"/>
        <v>111.44</v>
      </c>
      <c r="AE6" s="22">
        <f t="shared" si="4"/>
        <v>111.17</v>
      </c>
      <c r="AF6" s="22">
        <f t="shared" si="4"/>
        <v>110.91</v>
      </c>
      <c r="AG6" s="22">
        <f t="shared" si="4"/>
        <v>111.49</v>
      </c>
      <c r="AH6" s="21" t="str">
        <f>IF(AH7="","",IF(AH7="-","【-】","【"&amp;SUBSTITUTE(TEXT(AH7,"#,##0.00"),"-","△")&amp;"】"))</f>
        <v>【111.39】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1</v>
      </c>
      <c r="AO6" s="22">
        <f t="shared" si="5"/>
        <v>1.03</v>
      </c>
      <c r="AP6" s="22">
        <f t="shared" si="5"/>
        <v>0.78</v>
      </c>
      <c r="AQ6" s="22">
        <f t="shared" si="5"/>
        <v>0.92</v>
      </c>
      <c r="AR6" s="22">
        <f t="shared" si="5"/>
        <v>0.87</v>
      </c>
      <c r="AS6" s="21" t="str">
        <f>IF(AS7="","",IF(AS7="-","【-】","【"&amp;SUBSTITUTE(TEXT(AS7,"#,##0.00"),"-","△")&amp;"】"))</f>
        <v>【1.30】</v>
      </c>
      <c r="AT6" s="22">
        <f>IF(AT7="",NA(),AT7)</f>
        <v>940.85</v>
      </c>
      <c r="AU6" s="22">
        <f t="shared" ref="AU6:BC6" si="6">IF(AU7="",NA(),AU7)</f>
        <v>279.14999999999998</v>
      </c>
      <c r="AV6" s="22">
        <f t="shared" si="6"/>
        <v>654.47</v>
      </c>
      <c r="AW6" s="22">
        <f t="shared" si="6"/>
        <v>873.92</v>
      </c>
      <c r="AX6" s="22">
        <f t="shared" si="6"/>
        <v>701.27</v>
      </c>
      <c r="AY6" s="22">
        <f t="shared" si="6"/>
        <v>355.5</v>
      </c>
      <c r="AZ6" s="22">
        <f t="shared" si="6"/>
        <v>349.83</v>
      </c>
      <c r="BA6" s="22">
        <f t="shared" si="6"/>
        <v>360.86</v>
      </c>
      <c r="BB6" s="22">
        <f t="shared" si="6"/>
        <v>350.79</v>
      </c>
      <c r="BC6" s="22">
        <f t="shared" si="6"/>
        <v>354.57</v>
      </c>
      <c r="BD6" s="21" t="str">
        <f>IF(BD7="","",IF(BD7="-","【-】","【"&amp;SUBSTITUTE(TEXT(BD7,"#,##0.00"),"-","△")&amp;"】"))</f>
        <v>【261.51】</v>
      </c>
      <c r="BE6" s="22">
        <f>IF(BE7="",NA(),BE7)</f>
        <v>423.38</v>
      </c>
      <c r="BF6" s="22">
        <f t="shared" ref="BF6:BN6" si="7">IF(BF7="",NA(),BF7)</f>
        <v>447.22</v>
      </c>
      <c r="BG6" s="22">
        <f t="shared" si="7"/>
        <v>430.01</v>
      </c>
      <c r="BH6" s="22">
        <f t="shared" si="7"/>
        <v>420.7</v>
      </c>
      <c r="BI6" s="22">
        <f t="shared" si="7"/>
        <v>379.62</v>
      </c>
      <c r="BJ6" s="22">
        <f t="shared" si="7"/>
        <v>312.58</v>
      </c>
      <c r="BK6" s="22">
        <f t="shared" si="7"/>
        <v>314.87</v>
      </c>
      <c r="BL6" s="22">
        <f t="shared" si="7"/>
        <v>309.27999999999997</v>
      </c>
      <c r="BM6" s="22">
        <f t="shared" si="7"/>
        <v>322.92</v>
      </c>
      <c r="BN6" s="22">
        <f t="shared" si="7"/>
        <v>303.45999999999998</v>
      </c>
      <c r="BO6" s="21" t="str">
        <f>IF(BO7="","",IF(BO7="-","【-】","【"&amp;SUBSTITUTE(TEXT(BO7,"#,##0.00"),"-","△")&amp;"】"))</f>
        <v>【265.16】</v>
      </c>
      <c r="BP6" s="22">
        <f>IF(BP7="",NA(),BP7)</f>
        <v>130.52000000000001</v>
      </c>
      <c r="BQ6" s="22">
        <f t="shared" ref="BQ6:BY6" si="8">IF(BQ7="",NA(),BQ7)</f>
        <v>130.63</v>
      </c>
      <c r="BR6" s="22">
        <f t="shared" si="8"/>
        <v>115.81</v>
      </c>
      <c r="BS6" s="22">
        <f t="shared" si="8"/>
        <v>114.92</v>
      </c>
      <c r="BT6" s="22">
        <f t="shared" si="8"/>
        <v>114.04</v>
      </c>
      <c r="BU6" s="22">
        <f t="shared" si="8"/>
        <v>104.57</v>
      </c>
      <c r="BV6" s="22">
        <f t="shared" si="8"/>
        <v>103.54</v>
      </c>
      <c r="BW6" s="22">
        <f t="shared" si="8"/>
        <v>103.32</v>
      </c>
      <c r="BX6" s="22">
        <f t="shared" si="8"/>
        <v>100.85</v>
      </c>
      <c r="BY6" s="22">
        <f t="shared" si="8"/>
        <v>103.79</v>
      </c>
      <c r="BZ6" s="21" t="str">
        <f>IF(BZ7="","",IF(BZ7="-","【-】","【"&amp;SUBSTITUTE(TEXT(BZ7,"#,##0.00"),"-","△")&amp;"】"))</f>
        <v>【102.35】</v>
      </c>
      <c r="CA6" s="22">
        <f>IF(CA7="",NA(),CA7)</f>
        <v>95.85</v>
      </c>
      <c r="CB6" s="22">
        <f t="shared" ref="CB6:CJ6" si="9">IF(CB7="",NA(),CB7)</f>
        <v>95.87</v>
      </c>
      <c r="CC6" s="22">
        <f t="shared" si="9"/>
        <v>108.21</v>
      </c>
      <c r="CD6" s="22">
        <f t="shared" si="9"/>
        <v>102.53</v>
      </c>
      <c r="CE6" s="22">
        <f t="shared" si="9"/>
        <v>109.53</v>
      </c>
      <c r="CF6" s="22">
        <f t="shared" si="9"/>
        <v>165.47</v>
      </c>
      <c r="CG6" s="22">
        <f t="shared" si="9"/>
        <v>167.46</v>
      </c>
      <c r="CH6" s="22">
        <f t="shared" si="9"/>
        <v>168.56</v>
      </c>
      <c r="CI6" s="22">
        <f t="shared" si="9"/>
        <v>167.1</v>
      </c>
      <c r="CJ6" s="22">
        <f t="shared" si="9"/>
        <v>167.86</v>
      </c>
      <c r="CK6" s="21" t="str">
        <f>IF(CK7="","",IF(CK7="-","【-】","【"&amp;SUBSTITUTE(TEXT(CK7,"#,##0.00"),"-","△")&amp;"】"))</f>
        <v>【167.74】</v>
      </c>
      <c r="CL6" s="22">
        <f>IF(CL7="",NA(),CL7)</f>
        <v>65.25</v>
      </c>
      <c r="CM6" s="22">
        <f t="shared" ref="CM6:CU6" si="10">IF(CM7="",NA(),CM7)</f>
        <v>74.64</v>
      </c>
      <c r="CN6" s="22">
        <f t="shared" si="10"/>
        <v>75.650000000000006</v>
      </c>
      <c r="CO6" s="22">
        <f t="shared" si="10"/>
        <v>78.569999999999993</v>
      </c>
      <c r="CP6" s="22">
        <f t="shared" si="10"/>
        <v>77.959999999999994</v>
      </c>
      <c r="CQ6" s="22">
        <f t="shared" si="10"/>
        <v>59.74</v>
      </c>
      <c r="CR6" s="22">
        <f t="shared" si="10"/>
        <v>59.46</v>
      </c>
      <c r="CS6" s="22">
        <f t="shared" si="10"/>
        <v>59.51</v>
      </c>
      <c r="CT6" s="22">
        <f t="shared" si="10"/>
        <v>59.91</v>
      </c>
      <c r="CU6" s="22">
        <f t="shared" si="10"/>
        <v>59.4</v>
      </c>
      <c r="CV6" s="21" t="str">
        <f>IF(CV7="","",IF(CV7="-","【-】","【"&amp;SUBSTITUTE(TEXT(CV7,"#,##0.00"),"-","△")&amp;"】"))</f>
        <v>【60.29】</v>
      </c>
      <c r="CW6" s="22">
        <f>IF(CW7="",NA(),CW7)</f>
        <v>84.83</v>
      </c>
      <c r="CX6" s="22">
        <f t="shared" ref="CX6:DF6" si="11">IF(CX7="",NA(),CX7)</f>
        <v>84.9</v>
      </c>
      <c r="CY6" s="22">
        <f t="shared" si="11"/>
        <v>83.43</v>
      </c>
      <c r="CZ6" s="22">
        <f t="shared" si="11"/>
        <v>83.46</v>
      </c>
      <c r="DA6" s="22">
        <f t="shared" si="11"/>
        <v>83.53</v>
      </c>
      <c r="DB6" s="22">
        <f t="shared" si="11"/>
        <v>87.28</v>
      </c>
      <c r="DC6" s="22">
        <f t="shared" si="11"/>
        <v>87.41</v>
      </c>
      <c r="DD6" s="22">
        <f t="shared" si="11"/>
        <v>87.08</v>
      </c>
      <c r="DE6" s="22">
        <f t="shared" si="11"/>
        <v>87.26</v>
      </c>
      <c r="DF6" s="22">
        <f t="shared" si="11"/>
        <v>87.57</v>
      </c>
      <c r="DG6" s="21" t="str">
        <f>IF(DG7="","",IF(DG7="-","【-】","【"&amp;SUBSTITUTE(TEXT(DG7,"#,##0.00"),"-","△")&amp;"】"))</f>
        <v>【90.12】</v>
      </c>
      <c r="DH6" s="22">
        <f>IF(DH7="",NA(),DH7)</f>
        <v>45.33</v>
      </c>
      <c r="DI6" s="22">
        <f t="shared" ref="DI6:DQ6" si="12">IF(DI7="",NA(),DI7)</f>
        <v>42.99</v>
      </c>
      <c r="DJ6" s="22">
        <f t="shared" si="12"/>
        <v>44.33</v>
      </c>
      <c r="DK6" s="22">
        <f t="shared" si="12"/>
        <v>45.47</v>
      </c>
      <c r="DL6" s="22">
        <f t="shared" si="12"/>
        <v>46.3</v>
      </c>
      <c r="DM6" s="22">
        <f t="shared" si="12"/>
        <v>46.94</v>
      </c>
      <c r="DN6" s="22">
        <f t="shared" si="12"/>
        <v>47.62</v>
      </c>
      <c r="DO6" s="22">
        <f t="shared" si="12"/>
        <v>48.55</v>
      </c>
      <c r="DP6" s="22">
        <f t="shared" si="12"/>
        <v>49.2</v>
      </c>
      <c r="DQ6" s="22">
        <f t="shared" si="12"/>
        <v>50.01</v>
      </c>
      <c r="DR6" s="21" t="str">
        <f>IF(DR7="","",IF(DR7="-","【-】","【"&amp;SUBSTITUTE(TEXT(DR7,"#,##0.00"),"-","△")&amp;"】"))</f>
        <v>【50.88】</v>
      </c>
      <c r="DS6" s="21">
        <f>IF(DS7="",NA(),DS7)</f>
        <v>0</v>
      </c>
      <c r="DT6" s="21">
        <f t="shared" ref="DT6:EB6" si="13">IF(DT7="",NA(),DT7)</f>
        <v>0</v>
      </c>
      <c r="DU6" s="21">
        <f t="shared" si="13"/>
        <v>0</v>
      </c>
      <c r="DV6" s="21">
        <f t="shared" si="13"/>
        <v>0</v>
      </c>
      <c r="DW6" s="21">
        <f t="shared" si="13"/>
        <v>0</v>
      </c>
      <c r="DX6" s="22">
        <f t="shared" si="13"/>
        <v>14.48</v>
      </c>
      <c r="DY6" s="22">
        <f t="shared" si="13"/>
        <v>16.27</v>
      </c>
      <c r="DZ6" s="22">
        <f t="shared" si="13"/>
        <v>17.11</v>
      </c>
      <c r="EA6" s="22">
        <f t="shared" si="13"/>
        <v>18.329999999999998</v>
      </c>
      <c r="EB6" s="22">
        <f t="shared" si="13"/>
        <v>20.27</v>
      </c>
      <c r="EC6" s="21" t="str">
        <f>IF(EC7="","",IF(EC7="-","【-】","【"&amp;SUBSTITUTE(TEXT(EC7,"#,##0.00"),"-","△")&amp;"】"))</f>
        <v>【22.30】</v>
      </c>
      <c r="ED6" s="22">
        <f>IF(ED7="",NA(),ED7)</f>
        <v>1.1000000000000001</v>
      </c>
      <c r="EE6" s="22">
        <f t="shared" ref="EE6:EM6" si="14">IF(EE7="",NA(),EE7)</f>
        <v>0.8</v>
      </c>
      <c r="EF6" s="22">
        <f t="shared" si="14"/>
        <v>0.83</v>
      </c>
      <c r="EG6" s="22">
        <f t="shared" si="14"/>
        <v>0.85</v>
      </c>
      <c r="EH6" s="22">
        <f t="shared" si="14"/>
        <v>1.04</v>
      </c>
      <c r="EI6" s="22">
        <f t="shared" si="14"/>
        <v>0.75</v>
      </c>
      <c r="EJ6" s="22">
        <f t="shared" si="14"/>
        <v>0.63</v>
      </c>
      <c r="EK6" s="22">
        <f t="shared" si="14"/>
        <v>0.63</v>
      </c>
      <c r="EL6" s="22">
        <f t="shared" si="14"/>
        <v>0.6</v>
      </c>
      <c r="EM6" s="22">
        <f t="shared" si="14"/>
        <v>0.56000000000000005</v>
      </c>
      <c r="EN6" s="21" t="str">
        <f>IF(EN7="","",IF(EN7="-","【-】","【"&amp;SUBSTITUTE(TEXT(EN7,"#,##0.00"),"-","△")&amp;"】"))</f>
        <v>【0.66】</v>
      </c>
    </row>
    <row r="7" spans="1:144" s="23" customFormat="1" x14ac:dyDescent="0.15">
      <c r="A7" s="15"/>
      <c r="B7" s="24">
        <v>2021</v>
      </c>
      <c r="C7" s="24">
        <v>432164</v>
      </c>
      <c r="D7" s="24">
        <v>46</v>
      </c>
      <c r="E7" s="24">
        <v>1</v>
      </c>
      <c r="F7" s="24">
        <v>0</v>
      </c>
      <c r="G7" s="24">
        <v>1</v>
      </c>
      <c r="H7" s="24" t="s">
        <v>92</v>
      </c>
      <c r="I7" s="24" t="s">
        <v>93</v>
      </c>
      <c r="J7" s="24" t="s">
        <v>94</v>
      </c>
      <c r="K7" s="24" t="s">
        <v>95</v>
      </c>
      <c r="L7" s="24" t="s">
        <v>96</v>
      </c>
      <c r="M7" s="24" t="s">
        <v>97</v>
      </c>
      <c r="N7" s="25" t="s">
        <v>98</v>
      </c>
      <c r="O7" s="25">
        <v>71.09</v>
      </c>
      <c r="P7" s="25">
        <v>99.03</v>
      </c>
      <c r="Q7" s="25">
        <v>2460</v>
      </c>
      <c r="R7" s="25">
        <v>63701</v>
      </c>
      <c r="S7" s="25">
        <v>53.19</v>
      </c>
      <c r="T7" s="25">
        <v>1197.6099999999999</v>
      </c>
      <c r="U7" s="25">
        <v>63171</v>
      </c>
      <c r="V7" s="25">
        <v>38.729999999999997</v>
      </c>
      <c r="W7" s="25">
        <v>1631.06</v>
      </c>
      <c r="X7" s="25">
        <v>136.30000000000001</v>
      </c>
      <c r="Y7" s="25">
        <v>135.97999999999999</v>
      </c>
      <c r="Z7" s="25">
        <v>121.81</v>
      </c>
      <c r="AA7" s="25">
        <v>129.52000000000001</v>
      </c>
      <c r="AB7" s="25">
        <v>120.45</v>
      </c>
      <c r="AC7" s="25">
        <v>112.15</v>
      </c>
      <c r="AD7" s="25">
        <v>111.44</v>
      </c>
      <c r="AE7" s="25">
        <v>111.17</v>
      </c>
      <c r="AF7" s="25">
        <v>110.91</v>
      </c>
      <c r="AG7" s="25">
        <v>111.49</v>
      </c>
      <c r="AH7" s="25">
        <v>111.39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1</v>
      </c>
      <c r="AO7" s="25">
        <v>1.03</v>
      </c>
      <c r="AP7" s="25">
        <v>0.78</v>
      </c>
      <c r="AQ7" s="25">
        <v>0.92</v>
      </c>
      <c r="AR7" s="25">
        <v>0.87</v>
      </c>
      <c r="AS7" s="25">
        <v>1.3</v>
      </c>
      <c r="AT7" s="25">
        <v>940.85</v>
      </c>
      <c r="AU7" s="25">
        <v>279.14999999999998</v>
      </c>
      <c r="AV7" s="25">
        <v>654.47</v>
      </c>
      <c r="AW7" s="25">
        <v>873.92</v>
      </c>
      <c r="AX7" s="25">
        <v>701.27</v>
      </c>
      <c r="AY7" s="25">
        <v>355.5</v>
      </c>
      <c r="AZ7" s="25">
        <v>349.83</v>
      </c>
      <c r="BA7" s="25">
        <v>360.86</v>
      </c>
      <c r="BB7" s="25">
        <v>350.79</v>
      </c>
      <c r="BC7" s="25">
        <v>354.57</v>
      </c>
      <c r="BD7" s="25">
        <v>261.51</v>
      </c>
      <c r="BE7" s="25">
        <v>423.38</v>
      </c>
      <c r="BF7" s="25">
        <v>447.22</v>
      </c>
      <c r="BG7" s="25">
        <v>430.01</v>
      </c>
      <c r="BH7" s="25">
        <v>420.7</v>
      </c>
      <c r="BI7" s="25">
        <v>379.62</v>
      </c>
      <c r="BJ7" s="25">
        <v>312.58</v>
      </c>
      <c r="BK7" s="25">
        <v>314.87</v>
      </c>
      <c r="BL7" s="25">
        <v>309.27999999999997</v>
      </c>
      <c r="BM7" s="25">
        <v>322.92</v>
      </c>
      <c r="BN7" s="25">
        <v>303.45999999999998</v>
      </c>
      <c r="BO7" s="25">
        <v>265.16000000000003</v>
      </c>
      <c r="BP7" s="25">
        <v>130.52000000000001</v>
      </c>
      <c r="BQ7" s="25">
        <v>130.63</v>
      </c>
      <c r="BR7" s="25">
        <v>115.81</v>
      </c>
      <c r="BS7" s="25">
        <v>114.92</v>
      </c>
      <c r="BT7" s="25">
        <v>114.04</v>
      </c>
      <c r="BU7" s="25">
        <v>104.57</v>
      </c>
      <c r="BV7" s="25">
        <v>103.54</v>
      </c>
      <c r="BW7" s="25">
        <v>103.32</v>
      </c>
      <c r="BX7" s="25">
        <v>100.85</v>
      </c>
      <c r="BY7" s="25">
        <v>103.79</v>
      </c>
      <c r="BZ7" s="25">
        <v>102.35</v>
      </c>
      <c r="CA7" s="25">
        <v>95.85</v>
      </c>
      <c r="CB7" s="25">
        <v>95.87</v>
      </c>
      <c r="CC7" s="25">
        <v>108.21</v>
      </c>
      <c r="CD7" s="25">
        <v>102.53</v>
      </c>
      <c r="CE7" s="25">
        <v>109.53</v>
      </c>
      <c r="CF7" s="25">
        <v>165.47</v>
      </c>
      <c r="CG7" s="25">
        <v>167.46</v>
      </c>
      <c r="CH7" s="25">
        <v>168.56</v>
      </c>
      <c r="CI7" s="25">
        <v>167.1</v>
      </c>
      <c r="CJ7" s="25">
        <v>167.86</v>
      </c>
      <c r="CK7" s="25">
        <v>167.74</v>
      </c>
      <c r="CL7" s="25">
        <v>65.25</v>
      </c>
      <c r="CM7" s="25">
        <v>74.64</v>
      </c>
      <c r="CN7" s="25">
        <v>75.650000000000006</v>
      </c>
      <c r="CO7" s="25">
        <v>78.569999999999993</v>
      </c>
      <c r="CP7" s="25">
        <v>77.959999999999994</v>
      </c>
      <c r="CQ7" s="25">
        <v>59.74</v>
      </c>
      <c r="CR7" s="25">
        <v>59.46</v>
      </c>
      <c r="CS7" s="25">
        <v>59.51</v>
      </c>
      <c r="CT7" s="25">
        <v>59.91</v>
      </c>
      <c r="CU7" s="25">
        <v>59.4</v>
      </c>
      <c r="CV7" s="25">
        <v>60.29</v>
      </c>
      <c r="CW7" s="25">
        <v>84.83</v>
      </c>
      <c r="CX7" s="25">
        <v>84.9</v>
      </c>
      <c r="CY7" s="25">
        <v>83.43</v>
      </c>
      <c r="CZ7" s="25">
        <v>83.46</v>
      </c>
      <c r="DA7" s="25">
        <v>83.53</v>
      </c>
      <c r="DB7" s="25">
        <v>87.28</v>
      </c>
      <c r="DC7" s="25">
        <v>87.41</v>
      </c>
      <c r="DD7" s="25">
        <v>87.08</v>
      </c>
      <c r="DE7" s="25">
        <v>87.26</v>
      </c>
      <c r="DF7" s="25">
        <v>87.57</v>
      </c>
      <c r="DG7" s="25">
        <v>90.12</v>
      </c>
      <c r="DH7" s="25">
        <v>45.33</v>
      </c>
      <c r="DI7" s="25">
        <v>42.99</v>
      </c>
      <c r="DJ7" s="25">
        <v>44.33</v>
      </c>
      <c r="DK7" s="25">
        <v>45.47</v>
      </c>
      <c r="DL7" s="25">
        <v>46.3</v>
      </c>
      <c r="DM7" s="25">
        <v>46.94</v>
      </c>
      <c r="DN7" s="25">
        <v>47.62</v>
      </c>
      <c r="DO7" s="25">
        <v>48.55</v>
      </c>
      <c r="DP7" s="25">
        <v>49.2</v>
      </c>
      <c r="DQ7" s="25">
        <v>50.01</v>
      </c>
      <c r="DR7" s="25">
        <v>50.88</v>
      </c>
      <c r="DS7" s="25">
        <v>0</v>
      </c>
      <c r="DT7" s="25">
        <v>0</v>
      </c>
      <c r="DU7" s="25">
        <v>0</v>
      </c>
      <c r="DV7" s="25">
        <v>0</v>
      </c>
      <c r="DW7" s="25">
        <v>0</v>
      </c>
      <c r="DX7" s="25">
        <v>14.48</v>
      </c>
      <c r="DY7" s="25">
        <v>16.27</v>
      </c>
      <c r="DZ7" s="25">
        <v>17.11</v>
      </c>
      <c r="EA7" s="25">
        <v>18.329999999999998</v>
      </c>
      <c r="EB7" s="25">
        <v>20.27</v>
      </c>
      <c r="EC7" s="25">
        <v>22.3</v>
      </c>
      <c r="ED7" s="25">
        <v>1.1000000000000001</v>
      </c>
      <c r="EE7" s="25">
        <v>0.8</v>
      </c>
      <c r="EF7" s="25">
        <v>0.83</v>
      </c>
      <c r="EG7" s="25">
        <v>0.85</v>
      </c>
      <c r="EH7" s="25">
        <v>1.04</v>
      </c>
      <c r="EI7" s="25">
        <v>0.75</v>
      </c>
      <c r="EJ7" s="25">
        <v>0.63</v>
      </c>
      <c r="EK7" s="25">
        <v>0.63</v>
      </c>
      <c r="EL7" s="25">
        <v>0.6</v>
      </c>
      <c r="EM7" s="25">
        <v>0.56000000000000005</v>
      </c>
      <c r="EN7" s="25">
        <v>0.66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99</v>
      </c>
      <c r="C9" s="28" t="s">
        <v>100</v>
      </c>
      <c r="D9" s="28" t="s">
        <v>101</v>
      </c>
      <c r="E9" s="28" t="s">
        <v>102</v>
      </c>
      <c r="F9" s="28" t="s">
        <v>103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 t="shared" ref="B10:C10" si="15">DATEVALUE($B7+12-B11&amp;"/1/"&amp;B12)</f>
        <v>47119</v>
      </c>
      <c r="C10" s="29">
        <f t="shared" si="15"/>
        <v>47484</v>
      </c>
      <c r="D10" s="30">
        <f>DATEVALUE($B7+12-D11&amp;"/1/"&amp;D12)</f>
        <v>47849</v>
      </c>
      <c r="E10" s="30">
        <f>DATEVALUE($B7+12-E11&amp;"/1/"&amp;E12)</f>
        <v>48215</v>
      </c>
      <c r="F10" s="30">
        <f>DATEVALUE($B7+12-F11&amp;"/1/"&amp;F12)</f>
        <v>48582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104</v>
      </c>
    </row>
    <row r="12" spans="1:144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105</v>
      </c>
    </row>
    <row r="13" spans="1:144" x14ac:dyDescent="0.15">
      <c r="B13" t="s">
        <v>106</v>
      </c>
      <c r="C13" t="s">
        <v>107</v>
      </c>
      <c r="D13" t="s">
        <v>108</v>
      </c>
      <c r="E13" t="s">
        <v>109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津留　京弥</cp:lastModifiedBy>
  <cp:lastPrinted>2023-01-18T05:59:29Z</cp:lastPrinted>
  <dcterms:created xsi:type="dcterms:W3CDTF">2022-12-01T01:06:10Z</dcterms:created>
  <dcterms:modified xsi:type="dcterms:W3CDTF">2023-01-18T06:00:05Z</dcterms:modified>
  <cp:category/>
</cp:coreProperties>
</file>