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172.31.0.80\amxafile\水道局\経営管理課\2.水道庶務係\11各種通知通達\12R4年度\01天草市\02財政課\11【財政課：123〆】公営企業に係る経営比較分析表（令和３年度決算）の分析等について（依頼）\提出\"/>
    </mc:Choice>
  </mc:AlternateContent>
  <xr:revisionPtr revIDLastSave="0" documentId="13_ncr:1_{1CD4F0C9-ABB2-4274-A23F-B256AA0294C6}" xr6:coauthVersionLast="36" xr6:coauthVersionMax="36" xr10:uidLastSave="{00000000-0000-0000-0000-000000000000}"/>
  <workbookProtection workbookAlgorithmName="SHA-512" workbookHashValue="4EiliFd8029i69IUGRItuWTZOPh++tLPxXPgjMXyXhMgUcuK3kmfInJMUroYYHQkGWoUjW2sS8T+Iiwn1CXfOw==" workbookSaltValue="CQR69wrUwAKyloaJJhEkJg==" workbookSpinCount="100000" lockStructure="1"/>
  <bookViews>
    <workbookView xWindow="0" yWindow="0" windowWidth="20490" windowHeight="768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<sst xmlns="http://schemas.openxmlformats.org/spreadsheetml/2006/main" count="228" uniqueCount="114">
  <si>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</si>
  <si>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</si>
  <si>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</si>
  <si>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</si>
  <si>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</si>
  <si>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</si>
  <si>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</si>
  <si>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</si>
  <si>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</si>
  <si>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</si>
  <si>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</si>
  <si>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</si>
  <si>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</si>
  <si>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</si>
  <si>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</si>
  <si>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</si>
  <si>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</si>
  <si>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</si>
  <si>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</si>
  <si>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</si>
  <si>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</si>
  <si>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</si>
  <si>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</si>
  <si>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</si>
  <si>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</si>
  <si>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</si>
  <si>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</si>
  <si>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</si>
  <si>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</si>
  <si>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</si>
  <si>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</si>
  <si>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</si>
  <si>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</si>
  <si>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</si>
  <si>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</si>
  <si>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</si>
  <si>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</si>
  <si>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</si>
  <si>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</si>
  <si>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</si>
  <si>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</si>
  <si>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</si>
  <si>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</si>
  <si>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</si>
  <si>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</si>
  <si>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</si>
  <si>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</si>
  <si>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</si>
  <si>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</si>
  <si>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</si>
  <si>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</si>
  <si>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</si>
  <si>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</si>
  <si>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</si>
  <si>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</si>
  <si>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</si>
  <si>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</si>
  <si>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</si>
  <si>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</si>
  <si>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</si>
  <si>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</si>
  <si>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</si>
  <si>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</si>
  <si>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</si>
  <si>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</si>
  <si>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</si>
  <si>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</si>
  <si>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</si>
  <si>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</si>
  <si>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</si>
  <si>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</si>
  <si>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</si>
  <si>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</si>
  <si>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</si>
  <si>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</si>
  <si>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</si>
  <si>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</si>
  <si>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</si>
  <si>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</si>
  <si>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</si>
  <si>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</si>
  <si>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</si>
  <si>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</si>
  <si>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</si>
  <si>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</si>
  <si>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</si>
  <si>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</si>
  <si>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</si>
  <si>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</si>
  <si>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</si>
  <si>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</si>
  <si>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</si>
  <si>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</si>
  <si>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天草市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</si>
  <si>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</si>
  <si>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</si>
  <si>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</si>
  <si>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</si>
  <si>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</si>
  <si>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</si>
  <si>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</si>
  <si>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</si>
  <si>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</si>
  <si>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</si>
  <si>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</si>
  <si>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</si>
  <si>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</si>
  <si>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</si>
  <si>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</si>
  <si>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</si>
  <si>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</si>
  <si>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給水人口の減少により収益の減少が見込まれる一方、施設の老朽化が進んでいくことから、施設の維持管理費、更新費用等が増大し、経営の健全性・効率性を悪化させることが予測される。
　施設利用率についても、地理的に給水区域が広く管路も長いため、類似団体の平均を大きく下回っているため、今後は、既存施設の統廃合等により維持管理費を削減し、経営戦略に策定した投資・財政計画に基づき、計画的な投資や適正な財源確保を図っていくことが重要である。</t>
    <phoneticPr fontId="4"/>
  </si>
  <si>
    <t>　経常収支比率は100％、流動比率は200%を上回っており短期債務に対する支払い能力は問題ないと考える。しかしながら類似団体の平均を下回っている。
　また、地理的条件や人口減少により給水原価が割高になっており、施設利用率、料金回収率、有収率についても類似団体の平均を大きく下回っている。特に有収率は、直近2か年はさらに低下している。
　今後は、施設の有効活用を図り、有収率を上げ料金収入に反映する対策を行っていく必要がある。
　併せて料金改定も視野に検討していく必要がある。
　資金の不足分については一般会計からの繰入金で補っている状況である。</t>
    <rPh sb="13" eb="17">
      <t>リュウドウヒリツ</t>
    </rPh>
    <rPh sb="29" eb="33">
      <t>タンキサイム</t>
    </rPh>
    <rPh sb="34" eb="35">
      <t>タイ</t>
    </rPh>
    <rPh sb="37" eb="39">
      <t>シハラ</t>
    </rPh>
    <rPh sb="40" eb="42">
      <t>ノウリョク</t>
    </rPh>
    <rPh sb="43" eb="45">
      <t>モンダイ</t>
    </rPh>
    <rPh sb="48" eb="49">
      <t>カンガ</t>
    </rPh>
    <rPh sb="105" eb="110">
      <t>シセツリヨウリツ</t>
    </rPh>
    <rPh sb="143" eb="144">
      <t>トク</t>
    </rPh>
    <rPh sb="145" eb="148">
      <t>ユウシュウリツ</t>
    </rPh>
    <rPh sb="150" eb="152">
      <t>チョッキン</t>
    </rPh>
    <rPh sb="154" eb="155">
      <t>ネン</t>
    </rPh>
    <rPh sb="159" eb="161">
      <t>テイカ</t>
    </rPh>
    <rPh sb="172" eb="174">
      <t>シセツ</t>
    </rPh>
    <rPh sb="175" eb="179">
      <t>ユウコウカツヨウ</t>
    </rPh>
    <rPh sb="180" eb="181">
      <t>ハカ</t>
    </rPh>
    <rPh sb="214" eb="215">
      <t>アワ</t>
    </rPh>
    <rPh sb="217" eb="221">
      <t>リョウキンカイテイ</t>
    </rPh>
    <rPh sb="222" eb="224">
      <t>シヤ</t>
    </rPh>
    <rPh sb="225" eb="227">
      <t>ケントウ</t>
    </rPh>
    <rPh sb="231" eb="233">
      <t>ヒツヨウ</t>
    </rPh>
    <phoneticPr fontId="4"/>
  </si>
  <si>
    <t>　簡易水道事業の統合による資産の増加に伴い、減価償却率、経年化率はともに上昇していくなか、管路の更新は進んでいない状況である。今後更新時期を迎える資産は確実に増加していくため、漏水調査や施設の適正な維持管理により、施設の長寿命化を図る必要がある。また管路の更新投資を増やしていく必要があるが投資額を平準化しながら効果的な更新に取り組む必要がある。
※本紙グラフの「管路経年化率」の令和2年度は、減少しているが、決算統計時の報告数値の誤りのためによるものであり、実際は23.8%。</t>
    <rPh sb="117" eb="119">
      <t>ヒツヨウ</t>
    </rPh>
    <rPh sb="125" eb="127">
      <t>カンロ</t>
    </rPh>
    <rPh sb="128" eb="130">
      <t>コウシン</t>
    </rPh>
    <rPh sb="130" eb="132">
      <t>トウシ</t>
    </rPh>
    <rPh sb="133" eb="134">
      <t>フ</t>
    </rPh>
    <rPh sb="139" eb="141">
      <t>ヒツヨウ</t>
    </rPh>
    <rPh sb="191" eb="193">
      <t>レイワ</t>
    </rPh>
    <rPh sb="194" eb="196">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</si>
</sst>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0.44</c:v>
                </c:pt>
                <c:pt idx="1">
                  <c:v>0.17</c:v>
                </c:pt>
                <c:pt idx="2">
                  <c:v>0.31</c:v>
                </c:pt>
                <c:pt idx="3">
                  <c:v>0.19</c:v>
                </c:pt>
                <c:pt idx="4">
                  <c:v>0.23</c:v>
                </c:pt>
              </c:numCache>
            </c:numRef>
          </c:val>
          <c:extLst>
            <c:ext xmlns:c16="http://schemas.microsoft.com/office/drawing/2014/chart" uri="{C3380CC4-5D6E-409C-BE32-E72D297353CC}">
              <c16:uniqueId val="{00000000-A02E-4496-8CB9-B781EFCAC80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A02E-4496-8CB9-B781EFCAC80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54.83</c:v>
                </c:pt>
                <c:pt idx="1">
                  <c:v>54.35</c:v>
                </c:pt>
                <c:pt idx="2">
                  <c:v>53.17</c:v>
                </c:pt>
                <c:pt idx="3">
                  <c:v>54.17</c:v>
                </c:pt>
                <c:pt idx="4">
                  <c:v>53.91</c:v>
                </c:pt>
              </c:numCache>
            </c:numRef>
          </c:val>
          <c:extLst>
            <c:ext xmlns:c16="http://schemas.microsoft.com/office/drawing/2014/chart" uri="{C3380CC4-5D6E-409C-BE32-E72D297353CC}">
              <c16:uniqueId val="{00000000-5F92-4CD1-B0B7-EBAAE4FEA21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5F92-4CD1-B0B7-EBAAE4FEA21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84.51</c:v>
                </c:pt>
                <c:pt idx="1">
                  <c:v>84.67</c:v>
                </c:pt>
                <c:pt idx="2">
                  <c:v>84.81</c:v>
                </c:pt>
                <c:pt idx="3">
                  <c:v>81.86</c:v>
                </c:pt>
                <c:pt idx="4">
                  <c:v>81.95</c:v>
                </c:pt>
              </c:numCache>
            </c:numRef>
          </c:val>
          <c:extLst>
            <c:ext xmlns:c16="http://schemas.microsoft.com/office/drawing/2014/chart" uri="{C3380CC4-5D6E-409C-BE32-E72D297353CC}">
              <c16:uniqueId val="{00000000-8102-44CD-9F40-547581D5CFB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8102-44CD-9F40-547581D5CFB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103.16</c:v>
                </c:pt>
                <c:pt idx="1">
                  <c:v>106.21</c:v>
                </c:pt>
                <c:pt idx="2">
                  <c:v>108.6</c:v>
                </c:pt>
                <c:pt idx="3">
                  <c:v>108.75</c:v>
                </c:pt>
                <c:pt idx="4">
                  <c:v>105.18</c:v>
                </c:pt>
              </c:numCache>
            </c:numRef>
          </c:val>
          <c:extLst>
            <c:ext xmlns:c16="http://schemas.microsoft.com/office/drawing/2014/chart" uri="{C3380CC4-5D6E-409C-BE32-E72D297353CC}">
              <c16:uniqueId val="{00000000-A1C7-431C-B019-6C5B18724E4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A1C7-431C-B019-6C5B18724E4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36.56</c:v>
                </c:pt>
                <c:pt idx="1">
                  <c:v>39.409999999999997</c:v>
                </c:pt>
                <c:pt idx="2">
                  <c:v>42.04</c:v>
                </c:pt>
                <c:pt idx="3">
                  <c:v>44.13</c:v>
                </c:pt>
                <c:pt idx="4">
                  <c:v>46.18</c:v>
                </c:pt>
              </c:numCache>
            </c:numRef>
          </c:val>
          <c:extLst>
            <c:ext xmlns:c16="http://schemas.microsoft.com/office/drawing/2014/chart" uri="{C3380CC4-5D6E-409C-BE32-E72D297353CC}">
              <c16:uniqueId val="{00000000-4C7A-476B-A5E7-31591D9029E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4C7A-476B-A5E7-31591D9029E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11.34</c:v>
                </c:pt>
                <c:pt idx="1">
                  <c:v>14.65</c:v>
                </c:pt>
                <c:pt idx="2">
                  <c:v>18.02</c:v>
                </c:pt>
                <c:pt idx="3">
                  <c:v>5.9</c:v>
                </c:pt>
                <c:pt idx="4">
                  <c:v>24.73</c:v>
                </c:pt>
              </c:numCache>
            </c:numRef>
          </c:val>
          <c:extLst>
            <c:ext xmlns:c16="http://schemas.microsoft.com/office/drawing/2014/chart" uri="{C3380CC4-5D6E-409C-BE32-E72D297353CC}">
              <c16:uniqueId val="{00000000-51DD-4B03-BFFC-E62E290BBC6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51DD-4B03-BFFC-E62E290BBC6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033-4A30-80F7-BA71ADDC0C7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7033-4A30-80F7-BA71ADDC0C7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192.6</c:v>
                </c:pt>
                <c:pt idx="1">
                  <c:v>211.17</c:v>
                </c:pt>
                <c:pt idx="2">
                  <c:v>243.65</c:v>
                </c:pt>
                <c:pt idx="3">
                  <c:v>278.57</c:v>
                </c:pt>
                <c:pt idx="4">
                  <c:v>256.92</c:v>
                </c:pt>
              </c:numCache>
            </c:numRef>
          </c:val>
          <c:extLst>
            <c:ext xmlns:c16="http://schemas.microsoft.com/office/drawing/2014/chart" uri="{C3380CC4-5D6E-409C-BE32-E72D297353CC}">
              <c16:uniqueId val="{00000000-C02A-416B-873D-AF068D6C711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C02A-416B-873D-AF068D6C711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567.15</c:v>
                </c:pt>
                <c:pt idx="1">
                  <c:v>520.38</c:v>
                </c:pt>
                <c:pt idx="2">
                  <c:v>480.05</c:v>
                </c:pt>
                <c:pt idx="3">
                  <c:v>435.02</c:v>
                </c:pt>
                <c:pt idx="4">
                  <c:v>384.66</c:v>
                </c:pt>
              </c:numCache>
            </c:numRef>
          </c:val>
          <c:extLst>
            <c:ext xmlns:c16="http://schemas.microsoft.com/office/drawing/2014/chart" uri="{C3380CC4-5D6E-409C-BE32-E72D297353CC}">
              <c16:uniqueId val="{00000000-17D6-43A8-8AC6-5263D96A79C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17D6-43A8-8AC6-5263D96A79C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78.52</c:v>
                </c:pt>
                <c:pt idx="1">
                  <c:v>78.599999999999994</c:v>
                </c:pt>
                <c:pt idx="2">
                  <c:v>80.819999999999993</c:v>
                </c:pt>
                <c:pt idx="3">
                  <c:v>82.23</c:v>
                </c:pt>
                <c:pt idx="4">
                  <c:v>86.33</c:v>
                </c:pt>
              </c:numCache>
            </c:numRef>
          </c:val>
          <c:extLst>
            <c:ext xmlns:c16="http://schemas.microsoft.com/office/drawing/2014/chart" uri="{C3380CC4-5D6E-409C-BE32-E72D297353CC}">
              <c16:uniqueId val="{00000000-6D40-4CAC-9FEE-995C78997F9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6D40-4CAC-9FEE-995C78997F9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303.74</c:v>
                </c:pt>
                <c:pt idx="1">
                  <c:v>303.87</c:v>
                </c:pt>
                <c:pt idx="2">
                  <c:v>296.22000000000003</c:v>
                </c:pt>
                <c:pt idx="3">
                  <c:v>292.31</c:v>
                </c:pt>
                <c:pt idx="4">
                  <c:v>278.67</c:v>
                </c:pt>
              </c:numCache>
            </c:numRef>
          </c:val>
          <c:extLst>
            <c:ext xmlns:c16="http://schemas.microsoft.com/office/drawing/2014/chart" uri="{C3380CC4-5D6E-409C-BE32-E72D297353CC}">
              <c16:uniqueId val="{00000000-EBBF-478D-9F55-ECAA02125CF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EBBF-478D-9F55-ECAA02125CF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H40"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熊本県　天草市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A4</v>
      </c>
      <c r="X8" s="76"/>
      <c r="Y8" s="76"/>
      <c r="Z8" s="76"/>
      <c r="AA8" s="76"/>
      <c r="AB8" s="76"/>
      <c r="AC8" s="76"/>
      <c r="AD8" s="76" t="str">
        <f>データ!$M$6</f>
        <v>非設置</v>
      </c>
      <c r="AE8" s="76"/>
      <c r="AF8" s="76"/>
      <c r="AG8" s="76"/>
      <c r="AH8" s="76"/>
      <c r="AI8" s="76"/>
      <c r="AJ8" s="76"/>
      <c r="AK8" s="2"/>
      <c r="AL8" s="59">
        <f>データ!$R$6</f>
        <v>76683</v>
      </c>
      <c r="AM8" s="59"/>
      <c r="AN8" s="59"/>
      <c r="AO8" s="59"/>
      <c r="AP8" s="59"/>
      <c r="AQ8" s="59"/>
      <c r="AR8" s="59"/>
      <c r="AS8" s="59"/>
      <c r="AT8" s="56">
        <f>データ!$S$6</f>
        <v>683.82</v>
      </c>
      <c r="AU8" s="57"/>
      <c r="AV8" s="57"/>
      <c r="AW8" s="57"/>
      <c r="AX8" s="57"/>
      <c r="AY8" s="57"/>
      <c r="AZ8" s="57"/>
      <c r="BA8" s="57"/>
      <c r="BB8" s="46">
        <f>データ!$T$6</f>
        <v>112.14</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x14ac:dyDescent="0.15">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x14ac:dyDescent="0.15">
      <c r="A10" s="2"/>
      <c r="B10" s="56" t="str">
        <f>データ!$N$6</f>
        <v>-</v>
      </c>
      <c r="C10" s="57"/>
      <c r="D10" s="57"/>
      <c r="E10" s="57"/>
      <c r="F10" s="57"/>
      <c r="G10" s="57"/>
      <c r="H10" s="57"/>
      <c r="I10" s="56">
        <f>データ!$O$6</f>
        <v>75</v>
      </c>
      <c r="J10" s="57"/>
      <c r="K10" s="57"/>
      <c r="L10" s="57"/>
      <c r="M10" s="57"/>
      <c r="N10" s="57"/>
      <c r="O10" s="58"/>
      <c r="P10" s="46">
        <f>データ!$P$6</f>
        <v>93.18</v>
      </c>
      <c r="Q10" s="46"/>
      <c r="R10" s="46"/>
      <c r="S10" s="46"/>
      <c r="T10" s="46"/>
      <c r="U10" s="46"/>
      <c r="V10" s="46"/>
      <c r="W10" s="59">
        <f>データ!$Q$6</f>
        <v>4708</v>
      </c>
      <c r="X10" s="59"/>
      <c r="Y10" s="59"/>
      <c r="Z10" s="59"/>
      <c r="AA10" s="59"/>
      <c r="AB10" s="59"/>
      <c r="AC10" s="59"/>
      <c r="AD10" s="2"/>
      <c r="AE10" s="2"/>
      <c r="AF10" s="2"/>
      <c r="AG10" s="2"/>
      <c r="AH10" s="2"/>
      <c r="AI10" s="2"/>
      <c r="AJ10" s="2"/>
      <c r="AK10" s="2"/>
      <c r="AL10" s="59">
        <f>データ!$U$6</f>
        <v>70572</v>
      </c>
      <c r="AM10" s="59"/>
      <c r="AN10" s="59"/>
      <c r="AO10" s="59"/>
      <c r="AP10" s="59"/>
      <c r="AQ10" s="59"/>
      <c r="AR10" s="59"/>
      <c r="AS10" s="59"/>
      <c r="AT10" s="56">
        <f>データ!$V$6</f>
        <v>182.71</v>
      </c>
      <c r="AU10" s="57"/>
      <c r="AV10" s="57"/>
      <c r="AW10" s="57"/>
      <c r="AX10" s="57"/>
      <c r="AY10" s="57"/>
      <c r="AZ10" s="57"/>
      <c r="BA10" s="57"/>
      <c r="BB10" s="46">
        <f>データ!$W$6</f>
        <v>386.25</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x14ac:dyDescent="0.15">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112</v>
      </c>
      <c r="BM16" s="32"/>
      <c r="BN16" s="32"/>
      <c r="BO16" s="32"/>
      <c r="BP16" s="32"/>
      <c r="BQ16" s="32"/>
      <c r="BR16" s="32"/>
      <c r="BS16" s="32"/>
      <c r="BT16" s="32"/>
      <c r="BU16" s="32"/>
      <c r="BV16" s="32"/>
      <c r="BW16" s="32"/>
      <c r="BX16" s="32"/>
      <c r="BY16" s="32"/>
      <c r="BZ16" s="3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113</v>
      </c>
      <c r="BM47" s="32"/>
      <c r="BN47" s="32"/>
      <c r="BO47" s="32"/>
      <c r="BP47" s="32"/>
      <c r="BQ47" s="32"/>
      <c r="BR47" s="32"/>
      <c r="BS47" s="32"/>
      <c r="BT47" s="32"/>
      <c r="BU47" s="32"/>
      <c r="BV47" s="32"/>
      <c r="BW47" s="32"/>
      <c r="BX47" s="32"/>
      <c r="BY47" s="32"/>
      <c r="BZ47" s="3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15">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15">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111</v>
      </c>
      <c r="BM66" s="32"/>
      <c r="BN66" s="32"/>
      <c r="BO66" s="32"/>
      <c r="BP66" s="32"/>
      <c r="BQ66" s="32"/>
      <c r="BR66" s="32"/>
      <c r="BS66" s="32"/>
      <c r="BT66" s="32"/>
      <c r="BU66" s="32"/>
      <c r="BV66" s="32"/>
      <c r="BW66" s="32"/>
      <c r="BX66" s="32"/>
      <c r="BY66" s="32"/>
      <c r="BZ66" s="3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fUiVwpG2N0g6auykMTMbyZBwW4yOP9xEGbVVdc8slaNE4lj8E92zl9Im9oJi5wfp7tObNWNPiegEbt6e+vy5Tg==" saltValue="MFR/F2uxoZkYcJbevO8wL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432156</v>
      </c>
      <c r="D6" s="20">
        <f t="shared" si="3"/>
        <v>46</v>
      </c>
      <c r="E6" s="20">
        <f t="shared" si="3"/>
        <v>1</v>
      </c>
      <c r="F6" s="20">
        <f t="shared" si="3"/>
        <v>0</v>
      </c>
      <c r="G6" s="20">
        <f t="shared" si="3"/>
        <v>1</v>
      </c>
      <c r="H6" s="20" t="str">
        <f t="shared" si="3"/>
        <v>熊本県　天草市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75</v>
      </c>
      <c r="P6" s="21">
        <f t="shared" si="3"/>
        <v>93.18</v>
      </c>
      <c r="Q6" s="21">
        <f t="shared" si="3"/>
        <v>4708</v>
      </c>
      <c r="R6" s="21">
        <f t="shared" si="3"/>
        <v>76683</v>
      </c>
      <c r="S6" s="21">
        <f t="shared" si="3"/>
        <v>683.82</v>
      </c>
      <c r="T6" s="21">
        <f t="shared" si="3"/>
        <v>112.14</v>
      </c>
      <c r="U6" s="21">
        <f t="shared" si="3"/>
        <v>70572</v>
      </c>
      <c r="V6" s="21">
        <f t="shared" si="3"/>
        <v>182.71</v>
      </c>
      <c r="W6" s="21">
        <f t="shared" si="3"/>
        <v>386.25</v>
      </c>
      <c r="X6" s="22">
        <f>IF(X7="",NA(),X7)</f>
        <v>103.16</v>
      </c>
      <c r="Y6" s="22">
        <f t="shared" ref="Y6:AG6" si="4">IF(Y7="",NA(),Y7)</f>
        <v>106.21</v>
      </c>
      <c r="Z6" s="22">
        <f t="shared" si="4"/>
        <v>108.6</v>
      </c>
      <c r="AA6" s="22">
        <f t="shared" si="4"/>
        <v>108.75</v>
      </c>
      <c r="AB6" s="22">
        <f t="shared" si="4"/>
        <v>105.18</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192.6</v>
      </c>
      <c r="AU6" s="22">
        <f t="shared" ref="AU6:BC6" si="6">IF(AU7="",NA(),AU7)</f>
        <v>211.17</v>
      </c>
      <c r="AV6" s="22">
        <f t="shared" si="6"/>
        <v>243.65</v>
      </c>
      <c r="AW6" s="22">
        <f t="shared" si="6"/>
        <v>278.57</v>
      </c>
      <c r="AX6" s="22">
        <f t="shared" si="6"/>
        <v>256.92</v>
      </c>
      <c r="AY6" s="22">
        <f t="shared" si="6"/>
        <v>355.5</v>
      </c>
      <c r="AZ6" s="22">
        <f t="shared" si="6"/>
        <v>349.83</v>
      </c>
      <c r="BA6" s="22">
        <f t="shared" si="6"/>
        <v>360.86</v>
      </c>
      <c r="BB6" s="22">
        <f t="shared" si="6"/>
        <v>350.79</v>
      </c>
      <c r="BC6" s="22">
        <f t="shared" si="6"/>
        <v>354.57</v>
      </c>
      <c r="BD6" s="21" t="str">
        <f>IF(BD7="","",IF(BD7="-","【-】","【"&amp;SUBSTITUTE(TEXT(BD7,"#,##0.00"),"-","△")&amp;"】"))</f>
        <v>【261.51】</v>
      </c>
      <c r="BE6" s="22">
        <f>IF(BE7="",NA(),BE7)</f>
        <v>567.15</v>
      </c>
      <c r="BF6" s="22">
        <f t="shared" ref="BF6:BN6" si="7">IF(BF7="",NA(),BF7)</f>
        <v>520.38</v>
      </c>
      <c r="BG6" s="22">
        <f t="shared" si="7"/>
        <v>480.05</v>
      </c>
      <c r="BH6" s="22">
        <f t="shared" si="7"/>
        <v>435.02</v>
      </c>
      <c r="BI6" s="22">
        <f t="shared" si="7"/>
        <v>384.66</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78.52</v>
      </c>
      <c r="BQ6" s="22">
        <f t="shared" ref="BQ6:BY6" si="8">IF(BQ7="",NA(),BQ7)</f>
        <v>78.599999999999994</v>
      </c>
      <c r="BR6" s="22">
        <f t="shared" si="8"/>
        <v>80.819999999999993</v>
      </c>
      <c r="BS6" s="22">
        <f t="shared" si="8"/>
        <v>82.23</v>
      </c>
      <c r="BT6" s="22">
        <f t="shared" si="8"/>
        <v>86.33</v>
      </c>
      <c r="BU6" s="22">
        <f t="shared" si="8"/>
        <v>104.57</v>
      </c>
      <c r="BV6" s="22">
        <f t="shared" si="8"/>
        <v>103.54</v>
      </c>
      <c r="BW6" s="22">
        <f t="shared" si="8"/>
        <v>103.32</v>
      </c>
      <c r="BX6" s="22">
        <f t="shared" si="8"/>
        <v>100.85</v>
      </c>
      <c r="BY6" s="22">
        <f t="shared" si="8"/>
        <v>103.79</v>
      </c>
      <c r="BZ6" s="21" t="str">
        <f>IF(BZ7="","",IF(BZ7="-","【-】","【"&amp;SUBSTITUTE(TEXT(BZ7,"#,##0.00"),"-","△")&amp;"】"))</f>
        <v>【102.35】</v>
      </c>
      <c r="CA6" s="22">
        <f>IF(CA7="",NA(),CA7)</f>
        <v>303.74</v>
      </c>
      <c r="CB6" s="22">
        <f t="shared" ref="CB6:CJ6" si="9">IF(CB7="",NA(),CB7)</f>
        <v>303.87</v>
      </c>
      <c r="CC6" s="22">
        <f t="shared" si="9"/>
        <v>296.22000000000003</v>
      </c>
      <c r="CD6" s="22">
        <f t="shared" si="9"/>
        <v>292.31</v>
      </c>
      <c r="CE6" s="22">
        <f t="shared" si="9"/>
        <v>278.67</v>
      </c>
      <c r="CF6" s="22">
        <f t="shared" si="9"/>
        <v>165.47</v>
      </c>
      <c r="CG6" s="22">
        <f t="shared" si="9"/>
        <v>167.46</v>
      </c>
      <c r="CH6" s="22">
        <f t="shared" si="9"/>
        <v>168.56</v>
      </c>
      <c r="CI6" s="22">
        <f t="shared" si="9"/>
        <v>167.1</v>
      </c>
      <c r="CJ6" s="22">
        <f t="shared" si="9"/>
        <v>167.86</v>
      </c>
      <c r="CK6" s="21" t="str">
        <f>IF(CK7="","",IF(CK7="-","【-】","【"&amp;SUBSTITUTE(TEXT(CK7,"#,##0.00"),"-","△")&amp;"】"))</f>
        <v>【167.74】</v>
      </c>
      <c r="CL6" s="22">
        <f>IF(CL7="",NA(),CL7)</f>
        <v>54.83</v>
      </c>
      <c r="CM6" s="22">
        <f t="shared" ref="CM6:CU6" si="10">IF(CM7="",NA(),CM7)</f>
        <v>54.35</v>
      </c>
      <c r="CN6" s="22">
        <f t="shared" si="10"/>
        <v>53.17</v>
      </c>
      <c r="CO6" s="22">
        <f t="shared" si="10"/>
        <v>54.17</v>
      </c>
      <c r="CP6" s="22">
        <f t="shared" si="10"/>
        <v>53.91</v>
      </c>
      <c r="CQ6" s="22">
        <f t="shared" si="10"/>
        <v>59.74</v>
      </c>
      <c r="CR6" s="22">
        <f t="shared" si="10"/>
        <v>59.46</v>
      </c>
      <c r="CS6" s="22">
        <f t="shared" si="10"/>
        <v>59.51</v>
      </c>
      <c r="CT6" s="22">
        <f t="shared" si="10"/>
        <v>59.91</v>
      </c>
      <c r="CU6" s="22">
        <f t="shared" si="10"/>
        <v>59.4</v>
      </c>
      <c r="CV6" s="21" t="str">
        <f>IF(CV7="","",IF(CV7="-","【-】","【"&amp;SUBSTITUTE(TEXT(CV7,"#,##0.00"),"-","△")&amp;"】"))</f>
        <v>【60.29】</v>
      </c>
      <c r="CW6" s="22">
        <f>IF(CW7="",NA(),CW7)</f>
        <v>84.51</v>
      </c>
      <c r="CX6" s="22">
        <f t="shared" ref="CX6:DF6" si="11">IF(CX7="",NA(),CX7)</f>
        <v>84.67</v>
      </c>
      <c r="CY6" s="22">
        <f t="shared" si="11"/>
        <v>84.81</v>
      </c>
      <c r="CZ6" s="22">
        <f t="shared" si="11"/>
        <v>81.86</v>
      </c>
      <c r="DA6" s="22">
        <f t="shared" si="11"/>
        <v>81.95</v>
      </c>
      <c r="DB6" s="22">
        <f t="shared" si="11"/>
        <v>87.28</v>
      </c>
      <c r="DC6" s="22">
        <f t="shared" si="11"/>
        <v>87.41</v>
      </c>
      <c r="DD6" s="22">
        <f t="shared" si="11"/>
        <v>87.08</v>
      </c>
      <c r="DE6" s="22">
        <f t="shared" si="11"/>
        <v>87.26</v>
      </c>
      <c r="DF6" s="22">
        <f t="shared" si="11"/>
        <v>87.57</v>
      </c>
      <c r="DG6" s="21" t="str">
        <f>IF(DG7="","",IF(DG7="-","【-】","【"&amp;SUBSTITUTE(TEXT(DG7,"#,##0.00"),"-","△")&amp;"】"))</f>
        <v>【90.12】</v>
      </c>
      <c r="DH6" s="22">
        <f>IF(DH7="",NA(),DH7)</f>
        <v>36.56</v>
      </c>
      <c r="DI6" s="22">
        <f t="shared" ref="DI6:DQ6" si="12">IF(DI7="",NA(),DI7)</f>
        <v>39.409999999999997</v>
      </c>
      <c r="DJ6" s="22">
        <f t="shared" si="12"/>
        <v>42.04</v>
      </c>
      <c r="DK6" s="22">
        <f t="shared" si="12"/>
        <v>44.13</v>
      </c>
      <c r="DL6" s="22">
        <f t="shared" si="12"/>
        <v>46.18</v>
      </c>
      <c r="DM6" s="22">
        <f t="shared" si="12"/>
        <v>46.94</v>
      </c>
      <c r="DN6" s="22">
        <f t="shared" si="12"/>
        <v>47.62</v>
      </c>
      <c r="DO6" s="22">
        <f t="shared" si="12"/>
        <v>48.55</v>
      </c>
      <c r="DP6" s="22">
        <f t="shared" si="12"/>
        <v>49.2</v>
      </c>
      <c r="DQ6" s="22">
        <f t="shared" si="12"/>
        <v>50.01</v>
      </c>
      <c r="DR6" s="21" t="str">
        <f>IF(DR7="","",IF(DR7="-","【-】","【"&amp;SUBSTITUTE(TEXT(DR7,"#,##0.00"),"-","△")&amp;"】"))</f>
        <v>【50.88】</v>
      </c>
      <c r="DS6" s="22">
        <f>IF(DS7="",NA(),DS7)</f>
        <v>11.34</v>
      </c>
      <c r="DT6" s="22">
        <f t="shared" ref="DT6:EB6" si="13">IF(DT7="",NA(),DT7)</f>
        <v>14.65</v>
      </c>
      <c r="DU6" s="22">
        <f t="shared" si="13"/>
        <v>18.02</v>
      </c>
      <c r="DV6" s="22">
        <f t="shared" si="13"/>
        <v>5.9</v>
      </c>
      <c r="DW6" s="22">
        <f t="shared" si="13"/>
        <v>24.73</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0.44</v>
      </c>
      <c r="EE6" s="22">
        <f t="shared" ref="EE6:EM6" si="14">IF(EE7="",NA(),EE7)</f>
        <v>0.17</v>
      </c>
      <c r="EF6" s="22">
        <f t="shared" si="14"/>
        <v>0.31</v>
      </c>
      <c r="EG6" s="22">
        <f t="shared" si="14"/>
        <v>0.19</v>
      </c>
      <c r="EH6" s="22">
        <f t="shared" si="14"/>
        <v>0.23</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15">
      <c r="A7" s="15"/>
      <c r="B7" s="24">
        <v>2021</v>
      </c>
      <c r="C7" s="24">
        <v>432156</v>
      </c>
      <c r="D7" s="24">
        <v>46</v>
      </c>
      <c r="E7" s="24">
        <v>1</v>
      </c>
      <c r="F7" s="24">
        <v>0</v>
      </c>
      <c r="G7" s="24">
        <v>1</v>
      </c>
      <c r="H7" s="24" t="s">
        <v>93</v>
      </c>
      <c r="I7" s="24" t="s">
        <v>94</v>
      </c>
      <c r="J7" s="24" t="s">
        <v>95</v>
      </c>
      <c r="K7" s="24" t="s">
        <v>96</v>
      </c>
      <c r="L7" s="24" t="s">
        <v>97</v>
      </c>
      <c r="M7" s="24" t="s">
        <v>98</v>
      </c>
      <c r="N7" s="25" t="s">
        <v>99</v>
      </c>
      <c r="O7" s="25">
        <v>75</v>
      </c>
      <c r="P7" s="25">
        <v>93.18</v>
      </c>
      <c r="Q7" s="25">
        <v>4708</v>
      </c>
      <c r="R7" s="25">
        <v>76683</v>
      </c>
      <c r="S7" s="25">
        <v>683.82</v>
      </c>
      <c r="T7" s="25">
        <v>112.14</v>
      </c>
      <c r="U7" s="25">
        <v>70572</v>
      </c>
      <c r="V7" s="25">
        <v>182.71</v>
      </c>
      <c r="W7" s="25">
        <v>386.25</v>
      </c>
      <c r="X7" s="25">
        <v>103.16</v>
      </c>
      <c r="Y7" s="25">
        <v>106.21</v>
      </c>
      <c r="Z7" s="25">
        <v>108.6</v>
      </c>
      <c r="AA7" s="25">
        <v>108.75</v>
      </c>
      <c r="AB7" s="25">
        <v>105.18</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192.6</v>
      </c>
      <c r="AU7" s="25">
        <v>211.17</v>
      </c>
      <c r="AV7" s="25">
        <v>243.65</v>
      </c>
      <c r="AW7" s="25">
        <v>278.57</v>
      </c>
      <c r="AX7" s="25">
        <v>256.92</v>
      </c>
      <c r="AY7" s="25">
        <v>355.5</v>
      </c>
      <c r="AZ7" s="25">
        <v>349.83</v>
      </c>
      <c r="BA7" s="25">
        <v>360.86</v>
      </c>
      <c r="BB7" s="25">
        <v>350.79</v>
      </c>
      <c r="BC7" s="25">
        <v>354.57</v>
      </c>
      <c r="BD7" s="25">
        <v>261.51</v>
      </c>
      <c r="BE7" s="25">
        <v>567.15</v>
      </c>
      <c r="BF7" s="25">
        <v>520.38</v>
      </c>
      <c r="BG7" s="25">
        <v>480.05</v>
      </c>
      <c r="BH7" s="25">
        <v>435.02</v>
      </c>
      <c r="BI7" s="25">
        <v>384.66</v>
      </c>
      <c r="BJ7" s="25">
        <v>312.58</v>
      </c>
      <c r="BK7" s="25">
        <v>314.87</v>
      </c>
      <c r="BL7" s="25">
        <v>309.27999999999997</v>
      </c>
      <c r="BM7" s="25">
        <v>322.92</v>
      </c>
      <c r="BN7" s="25">
        <v>303.45999999999998</v>
      </c>
      <c r="BO7" s="25">
        <v>265.16000000000003</v>
      </c>
      <c r="BP7" s="25">
        <v>78.52</v>
      </c>
      <c r="BQ7" s="25">
        <v>78.599999999999994</v>
      </c>
      <c r="BR7" s="25">
        <v>80.819999999999993</v>
      </c>
      <c r="BS7" s="25">
        <v>82.23</v>
      </c>
      <c r="BT7" s="25">
        <v>86.33</v>
      </c>
      <c r="BU7" s="25">
        <v>104.57</v>
      </c>
      <c r="BV7" s="25">
        <v>103.54</v>
      </c>
      <c r="BW7" s="25">
        <v>103.32</v>
      </c>
      <c r="BX7" s="25">
        <v>100.85</v>
      </c>
      <c r="BY7" s="25">
        <v>103.79</v>
      </c>
      <c r="BZ7" s="25">
        <v>102.35</v>
      </c>
      <c r="CA7" s="25">
        <v>303.74</v>
      </c>
      <c r="CB7" s="25">
        <v>303.87</v>
      </c>
      <c r="CC7" s="25">
        <v>296.22000000000003</v>
      </c>
      <c r="CD7" s="25">
        <v>292.31</v>
      </c>
      <c r="CE7" s="25">
        <v>278.67</v>
      </c>
      <c r="CF7" s="25">
        <v>165.47</v>
      </c>
      <c r="CG7" s="25">
        <v>167.46</v>
      </c>
      <c r="CH7" s="25">
        <v>168.56</v>
      </c>
      <c r="CI7" s="25">
        <v>167.1</v>
      </c>
      <c r="CJ7" s="25">
        <v>167.86</v>
      </c>
      <c r="CK7" s="25">
        <v>167.74</v>
      </c>
      <c r="CL7" s="25">
        <v>54.83</v>
      </c>
      <c r="CM7" s="25">
        <v>54.35</v>
      </c>
      <c r="CN7" s="25">
        <v>53.17</v>
      </c>
      <c r="CO7" s="25">
        <v>54.17</v>
      </c>
      <c r="CP7" s="25">
        <v>53.91</v>
      </c>
      <c r="CQ7" s="25">
        <v>59.74</v>
      </c>
      <c r="CR7" s="25">
        <v>59.46</v>
      </c>
      <c r="CS7" s="25">
        <v>59.51</v>
      </c>
      <c r="CT7" s="25">
        <v>59.91</v>
      </c>
      <c r="CU7" s="25">
        <v>59.4</v>
      </c>
      <c r="CV7" s="25">
        <v>60.29</v>
      </c>
      <c r="CW7" s="25">
        <v>84.51</v>
      </c>
      <c r="CX7" s="25">
        <v>84.67</v>
      </c>
      <c r="CY7" s="25">
        <v>84.81</v>
      </c>
      <c r="CZ7" s="25">
        <v>81.86</v>
      </c>
      <c r="DA7" s="25">
        <v>81.95</v>
      </c>
      <c r="DB7" s="25">
        <v>87.28</v>
      </c>
      <c r="DC7" s="25">
        <v>87.41</v>
      </c>
      <c r="DD7" s="25">
        <v>87.08</v>
      </c>
      <c r="DE7" s="25">
        <v>87.26</v>
      </c>
      <c r="DF7" s="25">
        <v>87.57</v>
      </c>
      <c r="DG7" s="25">
        <v>90.12</v>
      </c>
      <c r="DH7" s="25">
        <v>36.56</v>
      </c>
      <c r="DI7" s="25">
        <v>39.409999999999997</v>
      </c>
      <c r="DJ7" s="25">
        <v>42.04</v>
      </c>
      <c r="DK7" s="25">
        <v>44.13</v>
      </c>
      <c r="DL7" s="25">
        <v>46.18</v>
      </c>
      <c r="DM7" s="25">
        <v>46.94</v>
      </c>
      <c r="DN7" s="25">
        <v>47.62</v>
      </c>
      <c r="DO7" s="25">
        <v>48.55</v>
      </c>
      <c r="DP7" s="25">
        <v>49.2</v>
      </c>
      <c r="DQ7" s="25">
        <v>50.01</v>
      </c>
      <c r="DR7" s="25">
        <v>50.88</v>
      </c>
      <c r="DS7" s="25">
        <v>11.34</v>
      </c>
      <c r="DT7" s="25">
        <v>14.65</v>
      </c>
      <c r="DU7" s="25">
        <v>18.02</v>
      </c>
      <c r="DV7" s="25">
        <v>5.9</v>
      </c>
      <c r="DW7" s="25">
        <v>24.73</v>
      </c>
      <c r="DX7" s="25">
        <v>14.48</v>
      </c>
      <c r="DY7" s="25">
        <v>16.27</v>
      </c>
      <c r="DZ7" s="25">
        <v>17.11</v>
      </c>
      <c r="EA7" s="25">
        <v>18.329999999999998</v>
      </c>
      <c r="EB7" s="25">
        <v>20.27</v>
      </c>
      <c r="EC7" s="25">
        <v>22.3</v>
      </c>
      <c r="ED7" s="25">
        <v>0.44</v>
      </c>
      <c r="EE7" s="25">
        <v>0.17</v>
      </c>
      <c r="EF7" s="25">
        <v>0.31</v>
      </c>
      <c r="EG7" s="25">
        <v>0.19</v>
      </c>
      <c r="EH7" s="25">
        <v>0.23</v>
      </c>
      <c r="EI7" s="25">
        <v>0.75</v>
      </c>
      <c r="EJ7" s="25">
        <v>0.63</v>
      </c>
      <c r="EK7" s="25">
        <v>0.63</v>
      </c>
      <c r="EL7" s="25">
        <v>0.6</v>
      </c>
      <c r="EM7" s="25">
        <v>0.56000000000000005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2023-01-11T04:33:40Z</cp:lastPrinted>
  <dcterms:created xsi:type="dcterms:W3CDTF">2022-12-01T01:06:09Z</dcterms:created>
  <dcterms:modified xsi:type="dcterms:W3CDTF">2023-01-11T04:36:40Z</dcterms:modified>
  <cp:category/>
</cp:coreProperties>
</file>