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5c36\医療政策課共有HDD\01 総務・医事班\○１病院、診療所台帳\R4年度\公表用\施術所\"/>
    </mc:Choice>
  </mc:AlternateContent>
  <bookViews>
    <workbookView xWindow="0" yWindow="0" windowWidth="15345" windowHeight="4560"/>
  </bookViews>
  <sheets>
    <sheet name="Sheet1" sheetId="1" r:id="rId1"/>
  </sheets>
  <definedNames>
    <definedName name="_xlnm._FilterDatabase" localSheetId="0" hidden="1">Sheet1!$A$2:$D$170</definedName>
    <definedName name="_xlnm.Print_Titles" localSheetId="0">Sheet1!$1:$2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0" i="1" l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7" i="1"/>
  <c r="B46" i="1"/>
  <c r="B45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<sst xmlns="http://schemas.openxmlformats.org/spreadsheetml/2006/main" count="512" uniqueCount="504">
  <si>
    <t>技工所名称</t>
  </si>
  <si>
    <t>宮本　敏郎</t>
  </si>
  <si>
    <t>Ｇデンタル</t>
  </si>
  <si>
    <t>森口利美</t>
  </si>
  <si>
    <t>Ｔ・Ｍデンタルプロダクツ</t>
  </si>
  <si>
    <t>山鹿市山鹿１７５８－５</t>
  </si>
  <si>
    <t>今井　喜美男</t>
  </si>
  <si>
    <t>テックス</t>
  </si>
  <si>
    <t>藤田　昭敏</t>
  </si>
  <si>
    <t>藤田歯科技工所</t>
  </si>
  <si>
    <t>株式会社アポロニア</t>
  </si>
  <si>
    <t>村上　和夫</t>
  </si>
  <si>
    <t>株式会社トライアングル</t>
  </si>
  <si>
    <t>中田賢治</t>
  </si>
  <si>
    <t>Ｏｚ　Dental　Ｌａｂ</t>
  </si>
  <si>
    <t>株式会社　芳晟</t>
  </si>
  <si>
    <t>菊池郡菊陽町原水</t>
  </si>
  <si>
    <t>株式会社　愛歯</t>
  </si>
  <si>
    <t>立石　末富</t>
  </si>
  <si>
    <t>立石歯研</t>
  </si>
  <si>
    <t>中元　賀惠</t>
  </si>
  <si>
    <t>菊南ラボラトリー</t>
  </si>
  <si>
    <t>河口　宗広</t>
  </si>
  <si>
    <t>Teeth　Atelier  KAWAGUTI</t>
  </si>
  <si>
    <t>菊池郡菊陽町津久礼３９２７－２</t>
  </si>
  <si>
    <t>吉村和則</t>
  </si>
  <si>
    <t>ライズデンタルセラミック</t>
  </si>
  <si>
    <t>小川　勇</t>
  </si>
  <si>
    <t>Ｉ，Ｏデンタルオフィス</t>
  </si>
  <si>
    <t>松川秀昭</t>
  </si>
  <si>
    <t>ＴＳラボ</t>
  </si>
  <si>
    <t>有限会社千代田歯研</t>
  </si>
  <si>
    <t>千代田歯研</t>
  </si>
  <si>
    <t>村上　陽一</t>
  </si>
  <si>
    <t>御代志ラボ</t>
  </si>
  <si>
    <t>財津　正明</t>
  </si>
  <si>
    <t>財津歯科技工所</t>
  </si>
  <si>
    <t>西田　一生</t>
  </si>
  <si>
    <t>デンタル工房ニシダ</t>
  </si>
  <si>
    <t>宮本　博</t>
  </si>
  <si>
    <t>杉並歯研</t>
  </si>
  <si>
    <t>金井　俊明</t>
  </si>
  <si>
    <t>金井歯研</t>
  </si>
  <si>
    <t>片山　直樹</t>
  </si>
  <si>
    <t>デンタルクリエイト</t>
  </si>
  <si>
    <t>甫喜本　一人</t>
  </si>
  <si>
    <t>甫喜本歯科技工所</t>
  </si>
  <si>
    <t>宿輪　亮二</t>
  </si>
  <si>
    <t>デンタルラボ自然堂</t>
  </si>
  <si>
    <t>木本　拓郎</t>
  </si>
  <si>
    <t>デンタルラボキモト</t>
  </si>
  <si>
    <t>村上歯科工房ガイア・テクノロジー</t>
  </si>
  <si>
    <t>野田　孝幸</t>
  </si>
  <si>
    <t>デンタルラボノダ</t>
  </si>
  <si>
    <t>渡辺　康治</t>
  </si>
  <si>
    <t>ＮＤＬワタナベ</t>
  </si>
  <si>
    <t>城　健司</t>
  </si>
  <si>
    <t>デンタルラボ城</t>
  </si>
  <si>
    <t>有限会社デンタルトラスト</t>
  </si>
  <si>
    <t>デンタルトラスト</t>
  </si>
  <si>
    <t>北村　明男</t>
  </si>
  <si>
    <t>北村歯科技工所</t>
  </si>
  <si>
    <t>山下　憲太朗</t>
  </si>
  <si>
    <t>ＹａｍａＤｅｎｔ</t>
  </si>
  <si>
    <t>株式会社　シケン</t>
  </si>
  <si>
    <t>株式会社シケン熊本技工所</t>
  </si>
  <si>
    <t>阿蘇郡西原村布田乾原1038番地5</t>
  </si>
  <si>
    <t>阿蘇市一の宮町宮地1451</t>
  </si>
  <si>
    <t>金子 貴史</t>
  </si>
  <si>
    <t>ZERO-Art匠</t>
  </si>
  <si>
    <t>阿蘇市内牧１９６０－２</t>
  </si>
  <si>
    <t>中村　洋介</t>
  </si>
  <si>
    <t>デンタル工房　中村</t>
  </si>
  <si>
    <t>石松　賢二</t>
  </si>
  <si>
    <t>石松歯科工房</t>
  </si>
  <si>
    <t>高野　博幸</t>
  </si>
  <si>
    <t>歯科工房Ｉ</t>
  </si>
  <si>
    <t>松本　良幸</t>
  </si>
  <si>
    <t>デンタルアート松本</t>
  </si>
  <si>
    <t>森　美津子</t>
  </si>
  <si>
    <t>森工房</t>
  </si>
  <si>
    <t>園田　頼一</t>
  </si>
  <si>
    <t>大阿蘇歯研</t>
  </si>
  <si>
    <t>坂梨　弘幸</t>
  </si>
  <si>
    <t>坂梨技工所</t>
  </si>
  <si>
    <t>藤澤　暁</t>
  </si>
  <si>
    <t>Dーcraft(デークラフト）</t>
  </si>
  <si>
    <t>上益城郡嘉島町井寺2860-1</t>
  </si>
  <si>
    <t>上益城郡御船町陣１８９７－１</t>
  </si>
  <si>
    <t>インターデンタルラボ株式会社</t>
  </si>
  <si>
    <t>上塚　良一</t>
  </si>
  <si>
    <t>ウエツカデンタルラボ</t>
  </si>
  <si>
    <t>上益城郡甲佐町田口１２５９</t>
  </si>
  <si>
    <t>上益城郡益城町安永８７０－５１</t>
  </si>
  <si>
    <t>吉本　友和</t>
  </si>
  <si>
    <t>Ｕ－ｗａ　ｄｅｎｔ</t>
  </si>
  <si>
    <t>上益城郡御船町陣１９９７－４</t>
  </si>
  <si>
    <t>㈱デンタ・プランニング</t>
  </si>
  <si>
    <t>吉永　裕恒</t>
  </si>
  <si>
    <t>吉永歯科技工所</t>
  </si>
  <si>
    <t>富永　謙一</t>
  </si>
  <si>
    <t>広崎歯研</t>
  </si>
  <si>
    <t>原口　雅伸</t>
  </si>
  <si>
    <t>デンタルテックマシキ</t>
  </si>
  <si>
    <t>竹永　晴彦</t>
  </si>
  <si>
    <t>タケナガ・デンタル・ラボ</t>
  </si>
  <si>
    <t>斉藤　学</t>
  </si>
  <si>
    <t>斉藤歯研</t>
  </si>
  <si>
    <t>坂本　裕二</t>
  </si>
  <si>
    <t>坂本デンタルラボ</t>
  </si>
  <si>
    <t>八代市海士江町３３４４番地３</t>
  </si>
  <si>
    <t>清永　尚志</t>
  </si>
  <si>
    <t>Authentech Dental Studio</t>
  </si>
  <si>
    <t>合同会社Dental Labor Berg</t>
  </si>
  <si>
    <t>八代市中片町５４５番１</t>
  </si>
  <si>
    <t>岡本　諭香</t>
  </si>
  <si>
    <t>ｂ．ｂｒｉｄｇｅ</t>
  </si>
  <si>
    <t>八代市鏡町下有佐１０２</t>
  </si>
  <si>
    <t>仁田原　浩</t>
  </si>
  <si>
    <t>ＪＩＮ．デンタリックス</t>
  </si>
  <si>
    <t>（有）D．スタッフ</t>
  </si>
  <si>
    <t>有限会社D．スタッフ</t>
  </si>
  <si>
    <t>伊佐　章夫</t>
  </si>
  <si>
    <t>LABO adapt</t>
  </si>
  <si>
    <t>田添祐子</t>
  </si>
  <si>
    <t>Dental　Studio　リアル</t>
  </si>
  <si>
    <t>八代市高島町４２８９－６</t>
  </si>
  <si>
    <t>久保　貴裕</t>
  </si>
  <si>
    <t>K・スタジオ</t>
  </si>
  <si>
    <t>有限会社デンタルトラスト八代営業所</t>
  </si>
  <si>
    <t>八代郡氷川町網道２１５－１２</t>
  </si>
  <si>
    <t>涌田　健</t>
  </si>
  <si>
    <t>Ｋ＇ｓ　Ｄｅｎｔａｌ　Ｃｒａｆｔ</t>
  </si>
  <si>
    <t>八代市鏡町北新地１４０６</t>
  </si>
  <si>
    <t>杉本　伸一郎</t>
  </si>
  <si>
    <t>杉本歯科技研</t>
  </si>
  <si>
    <t>宮下　康志</t>
  </si>
  <si>
    <t>Ｄｅｎｔａｌ工房ＭＩＹＡＳＨＩＴＡ</t>
  </si>
  <si>
    <t>佐波　勇一</t>
  </si>
  <si>
    <t>Ｓ・ＤＥＮＴ</t>
  </si>
  <si>
    <t>楠本　智章</t>
  </si>
  <si>
    <t>Ｉ＆Ｉデンタルラボ</t>
  </si>
  <si>
    <t>八代市鏡町上鏡９１８</t>
  </si>
  <si>
    <t>永田　伸一郎</t>
  </si>
  <si>
    <t>永田デンタル・スタジオ</t>
  </si>
  <si>
    <t>川原　寿文</t>
  </si>
  <si>
    <t>カワハラカンパニー</t>
  </si>
  <si>
    <t>八代市植柳元町５３６６－５</t>
  </si>
  <si>
    <t>（有）デンタルラボ上三垣</t>
  </si>
  <si>
    <t>有限会社デンタルラボ　上三垣</t>
  </si>
  <si>
    <t>（有）ムラサキ・デンタル・ラボラトリー</t>
  </si>
  <si>
    <t>有限会社ムラサキ・デンタル・ラボラトリー</t>
  </si>
  <si>
    <t>八代市井上町２６１</t>
  </si>
  <si>
    <t>山口　春男</t>
  </si>
  <si>
    <t>山口歯科技工所</t>
  </si>
  <si>
    <t>渡辺　幸治</t>
  </si>
  <si>
    <t>八代技工舎</t>
  </si>
  <si>
    <t>山鹿　悟</t>
  </si>
  <si>
    <t>ヤマガ・デンタル・ラボラトリー</t>
  </si>
  <si>
    <t>植田　好</t>
  </si>
  <si>
    <t>植田歯科技工所</t>
  </si>
  <si>
    <t>八代市鏡町貝洲１６８</t>
  </si>
  <si>
    <t>（有）森八代歯科精密技工所</t>
  </si>
  <si>
    <t>坂本　勝太郎</t>
  </si>
  <si>
    <t>坂本歯科技工所</t>
  </si>
  <si>
    <t>彌生　一久</t>
  </si>
  <si>
    <t>弥生歯科技工所</t>
  </si>
  <si>
    <t>池田　達哉</t>
  </si>
  <si>
    <t>イケダレンタルラボ</t>
  </si>
  <si>
    <t>前田　守康</t>
  </si>
  <si>
    <t>デンタルラボマエダ</t>
  </si>
  <si>
    <t>山口　幸夫</t>
  </si>
  <si>
    <t>山口ラボラトリー</t>
  </si>
  <si>
    <t>下村　正喜</t>
  </si>
  <si>
    <t>MS Dental Labo</t>
  </si>
  <si>
    <t>渕田　祐紀</t>
  </si>
  <si>
    <t>ユース　デンタル　ラボラトリー</t>
  </si>
  <si>
    <t>甲斐　裕美</t>
  </si>
  <si>
    <t>甲斐裕美歯科技工所</t>
  </si>
  <si>
    <t>西　悟志</t>
  </si>
  <si>
    <t>一武歯科技工所</t>
  </si>
  <si>
    <t>球磨郡あさぎり町上北１５５４－１</t>
  </si>
  <si>
    <t>新谷　信夫</t>
  </si>
  <si>
    <t>ＮＳＤ</t>
  </si>
  <si>
    <t>株式会社　ＴＲＹ工房</t>
  </si>
  <si>
    <t>川辺　英輔</t>
  </si>
  <si>
    <t>エースデンタル</t>
  </si>
  <si>
    <t>吉原　敬二</t>
  </si>
  <si>
    <t>歯夢工房ラボ・よしはら</t>
  </si>
  <si>
    <t>平野　信行</t>
  </si>
  <si>
    <t>平野技研</t>
  </si>
  <si>
    <t>人吉市鬼木町１３８９－１</t>
  </si>
  <si>
    <t>浦崎　文夫</t>
  </si>
  <si>
    <t>真和技工所</t>
  </si>
  <si>
    <t>久保　寛成</t>
  </si>
  <si>
    <t>ＫＤＬ</t>
  </si>
  <si>
    <t>緒方　洋一</t>
  </si>
  <si>
    <t>三裕</t>
  </si>
  <si>
    <t>柳本　忠臣</t>
  </si>
  <si>
    <t>多良木歯科技工所</t>
  </si>
  <si>
    <t>東山　敏美</t>
  </si>
  <si>
    <t>東山デンタルラボラトリー</t>
  </si>
  <si>
    <t>吉川　貴志</t>
  </si>
  <si>
    <t>COLORSデンタルアトリエ</t>
  </si>
  <si>
    <t>玉名市大倉５０３</t>
  </si>
  <si>
    <t>上久保直幸</t>
  </si>
  <si>
    <t>PaPaLABO</t>
  </si>
  <si>
    <t>荒尾市万田９１１－１</t>
  </si>
  <si>
    <t>荒尾市荒尾２２００－１５</t>
  </si>
  <si>
    <t>山本裕二</t>
  </si>
  <si>
    <t>山本ラボ</t>
  </si>
  <si>
    <t>岡村　誠司</t>
  </si>
  <si>
    <t>岡村補綴製作</t>
  </si>
  <si>
    <t>玉名郡和水町津田1563-7</t>
  </si>
  <si>
    <t>神崎昌二</t>
  </si>
  <si>
    <t>先端歯科技工センター</t>
  </si>
  <si>
    <t>岡本　晃</t>
  </si>
  <si>
    <t>Ａ・Ｄ・Ｌ</t>
  </si>
  <si>
    <t>荒尾市野原１６３７－１</t>
  </si>
  <si>
    <t>西村　新一郎</t>
  </si>
  <si>
    <t>ニシムラＤ－ＬＡＢ（義歯研究所）</t>
  </si>
  <si>
    <t>Ａデンタルラボ合同会社</t>
  </si>
  <si>
    <t>Ａデンタルラボ</t>
  </si>
  <si>
    <t>荒尾市荒尾１１２９－１</t>
  </si>
  <si>
    <t>仁戸田　敏治</t>
  </si>
  <si>
    <t>テクニックルーム・ニエダ</t>
  </si>
  <si>
    <t>伊藤　弘樹</t>
  </si>
  <si>
    <t>イトー技工所</t>
  </si>
  <si>
    <t>脇　大史</t>
  </si>
  <si>
    <t>ＧｏｏｄＮｅｅｄｓ</t>
  </si>
  <si>
    <t>荒尾市東屋形４－１－１</t>
  </si>
  <si>
    <t>松永　靖明</t>
  </si>
  <si>
    <t>まつなが歯科技工所</t>
  </si>
  <si>
    <t>玉名市玉名１７６１－１</t>
  </si>
  <si>
    <t>植田　健一</t>
  </si>
  <si>
    <t>デンタルラボウエダ</t>
  </si>
  <si>
    <t>荒尾市緑ヶ丘４－６－７</t>
  </si>
  <si>
    <t>蒲原　信介</t>
  </si>
  <si>
    <t>SKデンタルラボラトリー</t>
  </si>
  <si>
    <t>荒尾市上平山７８－１</t>
  </si>
  <si>
    <t>松尾弘幸</t>
  </si>
  <si>
    <t>デンタル工房まつお</t>
  </si>
  <si>
    <t>下田真生</t>
  </si>
  <si>
    <t>オリジン</t>
  </si>
  <si>
    <t>荒尾市大平町２丁目５１－３</t>
  </si>
  <si>
    <t>荒尾市金山１９１３－２９</t>
  </si>
  <si>
    <t>永田　佳郎</t>
  </si>
  <si>
    <t>真技工</t>
  </si>
  <si>
    <t>荒尾市牛水６７５</t>
  </si>
  <si>
    <t>和田　圭史</t>
  </si>
  <si>
    <t>協和精巧</t>
  </si>
  <si>
    <t>外﨑　真樹</t>
  </si>
  <si>
    <t>ラボＭＤ</t>
  </si>
  <si>
    <t>玉名市岱明町大字扇崎２２５</t>
  </si>
  <si>
    <t>宮本　時彦</t>
  </si>
  <si>
    <t>ラボ・ミヤモト</t>
  </si>
  <si>
    <t>本田　崇</t>
  </si>
  <si>
    <t>本田デンタルラボラトリー</t>
  </si>
  <si>
    <t>谷口　洋</t>
  </si>
  <si>
    <t>有明歯研</t>
  </si>
  <si>
    <t>岡部　公生</t>
  </si>
  <si>
    <t>岡部歯科技工所</t>
  </si>
  <si>
    <t>外﨑　貴士</t>
  </si>
  <si>
    <t>ティース工房外﨑</t>
  </si>
  <si>
    <t>玉名市岱明町西照寺２００－１</t>
  </si>
  <si>
    <t>笠原　充</t>
  </si>
  <si>
    <t>笠原歯科技工所</t>
  </si>
  <si>
    <t>黒川　博</t>
  </si>
  <si>
    <t>黒川歯科技工所</t>
  </si>
  <si>
    <t>西口　浩行</t>
  </si>
  <si>
    <t>西口歯研</t>
  </si>
  <si>
    <t>西本　正春</t>
  </si>
  <si>
    <t>西本歯科技工所</t>
  </si>
  <si>
    <t>中田　勝善</t>
  </si>
  <si>
    <t>東郷デンタルラボラトリー</t>
  </si>
  <si>
    <t>坂田　敏之</t>
  </si>
  <si>
    <t>サカタデンタルラボラトリー</t>
  </si>
  <si>
    <t>早野　政信</t>
  </si>
  <si>
    <t>玉名歯科技工センター</t>
  </si>
  <si>
    <t>堺　明典</t>
  </si>
  <si>
    <t>ワークスデンタルラボラトリー</t>
  </si>
  <si>
    <t>岩崎　司</t>
  </si>
  <si>
    <t>岩崎デンタルラボラトリー</t>
  </si>
  <si>
    <t>坂田　靖典</t>
  </si>
  <si>
    <t>アラオデンタルラボラトリー</t>
  </si>
  <si>
    <t>田上　保二</t>
  </si>
  <si>
    <t>田上義歯製作所</t>
  </si>
  <si>
    <t>黒川　慶輔</t>
  </si>
  <si>
    <t>デンタルアート黒川</t>
  </si>
  <si>
    <t>武藤　洋一</t>
  </si>
  <si>
    <t>武藤歯研</t>
  </si>
  <si>
    <t>宇土市旭町401</t>
  </si>
  <si>
    <t>西浦　和正</t>
  </si>
  <si>
    <t>株式会社プラネット</t>
  </si>
  <si>
    <t>宇城市不知火町高良２５１６</t>
  </si>
  <si>
    <t>池田　伸一郎</t>
  </si>
  <si>
    <t>池田製作所</t>
  </si>
  <si>
    <t>宇城市松橋町浦川内８２４－８</t>
  </si>
  <si>
    <t>有限会社デンタル・プランニング・サービス</t>
  </si>
  <si>
    <t>デンタルプランニングサービス</t>
  </si>
  <si>
    <t>園田　幸夫</t>
  </si>
  <si>
    <t>園田歯科技工所</t>
  </si>
  <si>
    <t>高野　正也</t>
  </si>
  <si>
    <t>高野デンタルラボラトリー</t>
  </si>
  <si>
    <t>渡邊　健</t>
  </si>
  <si>
    <t>みさとデンタルラボ</t>
  </si>
  <si>
    <t>小山　喜久</t>
  </si>
  <si>
    <t>おやまデンタルラボ</t>
  </si>
  <si>
    <t>小山　智巳</t>
  </si>
  <si>
    <t>ＯＹＡＭＡデンタルラボラトリーズ</t>
  </si>
  <si>
    <t>立山　政記</t>
  </si>
  <si>
    <t>デンタルラポラトリー　プレスト</t>
  </si>
  <si>
    <t>前﨑　光治</t>
  </si>
  <si>
    <t>光工房</t>
  </si>
  <si>
    <t>木村　好来</t>
  </si>
  <si>
    <t>ワイデンタル</t>
  </si>
  <si>
    <t>志賀　政史</t>
  </si>
  <si>
    <t>ＭＳデンチャー</t>
  </si>
  <si>
    <t>鶴　辰雄</t>
  </si>
  <si>
    <t>鶴技工所</t>
  </si>
  <si>
    <t>川口　浩</t>
  </si>
  <si>
    <t>川口デンタルラボ</t>
  </si>
  <si>
    <t>須﨑　明</t>
  </si>
  <si>
    <t>Ｓーｐａｃｅデンタルラボラトリー</t>
  </si>
  <si>
    <t>天草市亀場町亀川１６７８－２</t>
  </si>
  <si>
    <t>大平　将史</t>
  </si>
  <si>
    <t>大平ラボ</t>
  </si>
  <si>
    <t>天草市本渡町本戸馬場１６０４－１２</t>
  </si>
  <si>
    <t>大久保　克哉</t>
  </si>
  <si>
    <t>クラデンタルテクニックサービス本渡支店</t>
  </si>
  <si>
    <t>天草市本渡町本戸馬場６００－２</t>
  </si>
  <si>
    <t>後藤　克允</t>
  </si>
  <si>
    <t>矢田　伸一郎</t>
  </si>
  <si>
    <t>天草市牛深町１５２２－５</t>
  </si>
  <si>
    <t>天草市栖本町湯船原６２２－１</t>
  </si>
  <si>
    <t>原田　一孝</t>
  </si>
  <si>
    <t>はらだラボ</t>
  </si>
  <si>
    <t>天草市志柿町5422-20</t>
  </si>
  <si>
    <t>森本伸二</t>
  </si>
  <si>
    <t>森本デンタルクラフト</t>
  </si>
  <si>
    <t>天草市中村町１０－１７</t>
  </si>
  <si>
    <t>鶴﨑　寿久</t>
  </si>
  <si>
    <t>コスモデンタルスタジオ</t>
  </si>
  <si>
    <t>佐々木　進</t>
  </si>
  <si>
    <t>佐々木・デンタル・ラボラトリー</t>
  </si>
  <si>
    <t>天草市魚貫町１９３０</t>
  </si>
  <si>
    <t>上天草市姫戸町姫浦９５５</t>
  </si>
  <si>
    <t>坂口立身</t>
  </si>
  <si>
    <t>坂口歯研</t>
  </si>
  <si>
    <t>天草市志柿町５３０７－３</t>
  </si>
  <si>
    <t>倉田　政也</t>
  </si>
  <si>
    <t>倉田ラボラトリー</t>
  </si>
  <si>
    <t>天草市南町１１０６の２</t>
  </si>
  <si>
    <t>白坂　健一</t>
  </si>
  <si>
    <t>ＫＳ１　デンタルアート</t>
  </si>
  <si>
    <t>天草市天草町高浜南２７０８－１</t>
  </si>
  <si>
    <t>吉田　義輝</t>
  </si>
  <si>
    <t>天草歯科技工所</t>
  </si>
  <si>
    <t>天草市有明町大浦３６８６－２</t>
  </si>
  <si>
    <t>久良　伸二</t>
  </si>
  <si>
    <t>ＫＵＲＡ　Ｄｅｎｔａｌ　Ｔｅｃｈｎｉｑｕｅ　Ｓｅｒｖｉｃｅ</t>
  </si>
  <si>
    <t>天草市牛深町２１８２</t>
  </si>
  <si>
    <t>松本　省吾</t>
  </si>
  <si>
    <t>松本歯科技工所</t>
  </si>
  <si>
    <t>天草市牛深町２０４－１</t>
  </si>
  <si>
    <t>金中　公平</t>
  </si>
  <si>
    <t>金中デンタルアート</t>
  </si>
  <si>
    <t>天草市楠浦町１１５４－１</t>
  </si>
  <si>
    <t>梅川　良一</t>
  </si>
  <si>
    <t>Ｕ　Ｄ　Ｌ</t>
  </si>
  <si>
    <t>天草市本渡町本渡９３５</t>
  </si>
  <si>
    <t>釜田　康志</t>
  </si>
  <si>
    <t>天草市本渡町本渡２６８０－１</t>
  </si>
  <si>
    <t>神　雅廣</t>
  </si>
  <si>
    <t>天草ラボセンター</t>
  </si>
  <si>
    <t>天草市本渡町本渡１９５８－１３</t>
  </si>
  <si>
    <t>中村　義昭</t>
  </si>
  <si>
    <t>中村ラボラトリー</t>
  </si>
  <si>
    <t>天草市志柿町５１８５－１４</t>
  </si>
  <si>
    <t>小川　初喜</t>
  </si>
  <si>
    <t>小川デンタルラボラトリー</t>
  </si>
  <si>
    <t>天草市佐伊津町２１４４</t>
  </si>
  <si>
    <t>全　富貴男</t>
  </si>
  <si>
    <t>丸全ティースファクトリー</t>
  </si>
  <si>
    <t>施設所在地</t>
    <rPh sb="0" eb="2">
      <t>シセツ</t>
    </rPh>
    <rPh sb="2" eb="5">
      <t>ショザイチ</t>
    </rPh>
    <phoneticPr fontId="18"/>
  </si>
  <si>
    <t>山鹿市下吉田１０８７－５</t>
  </si>
  <si>
    <t>山鹿市鹿本町来民２３１４</t>
  </si>
  <si>
    <t xml:space="preserve">山鹿市鹿校通４－３－１４ </t>
  </si>
  <si>
    <t>菊池郡大津町陣内１１５４－４</t>
  </si>
  <si>
    <t>菊池郡菊陽町光の森７－７－８</t>
  </si>
  <si>
    <t>菊池郡大津町大津１－５</t>
  </si>
  <si>
    <t>菊池郡菊陽町津久礼４９４</t>
  </si>
  <si>
    <t>合志市幾久富１９０９－１２２４</t>
  </si>
  <si>
    <t>合志市須屋２８７－１７</t>
  </si>
  <si>
    <t>菊池郡菊陽町津久礼３８６５－１４</t>
  </si>
  <si>
    <t>菊池市泗水町南田島４９２</t>
  </si>
  <si>
    <t xml:space="preserve">菊池郡菊陽町津久礼４３０５－２３ </t>
  </si>
  <si>
    <t xml:space="preserve">菊池郡菊陽町津久礼２２５－４ </t>
  </si>
  <si>
    <t xml:space="preserve">菊池郡菊陽町津久礼７７８－２ </t>
  </si>
  <si>
    <t xml:space="preserve">菊池郡大津町大津２２０１－４ </t>
  </si>
  <si>
    <t xml:space="preserve">菊池市隈府１３８１ </t>
  </si>
  <si>
    <t xml:space="preserve">菊池市隈府１１５－１５ </t>
  </si>
  <si>
    <t xml:space="preserve">菊池市袈裟尾１０１３－１ </t>
  </si>
  <si>
    <t xml:space="preserve">菊池市出田２６７５－２ </t>
  </si>
  <si>
    <t xml:space="preserve">阿蘇郡小国町黒渕３５１６ </t>
  </si>
  <si>
    <t xml:space="preserve">阿蘇郡小国町宮原２７８１－８ </t>
  </si>
  <si>
    <t xml:space="preserve">阿蘇市三久保４４３－２４ </t>
  </si>
  <si>
    <t xml:space="preserve">阿蘇市蔵原７４０ </t>
  </si>
  <si>
    <t xml:space="preserve">阿蘇市黒川７５ </t>
  </si>
  <si>
    <t xml:space="preserve">阿蘇市一の宮町手野２７０８ </t>
  </si>
  <si>
    <t xml:space="preserve">上益城郡益城町広崎８２３－４ </t>
  </si>
  <si>
    <t xml:space="preserve">上益城郡益城町広崎１３０３－１ </t>
  </si>
  <si>
    <t xml:space="preserve">上益城郡益城町馬水８－６ </t>
  </si>
  <si>
    <t xml:space="preserve">上益城郡益城町広崎１０２２－１４ </t>
  </si>
  <si>
    <t xml:space="preserve">上益城郡益城町広崎１３６２－２３ </t>
  </si>
  <si>
    <t xml:space="preserve">上益城郡御船町上野１５３８－２ </t>
  </si>
  <si>
    <t>八代市宮地町１８９１－１</t>
  </si>
  <si>
    <t>八代市千反町２丁目１２－１０　ブランビル２F</t>
  </si>
  <si>
    <t>八代市海士江町３２４７－８</t>
  </si>
  <si>
    <t>八代市上片町１５６１－１</t>
  </si>
  <si>
    <t xml:space="preserve">八代市松崎町２６－３ </t>
  </si>
  <si>
    <t xml:space="preserve">八代市旭中央通り１１－１０ </t>
  </si>
  <si>
    <t xml:space="preserve">八代市日置町７１４－１ </t>
  </si>
  <si>
    <t xml:space="preserve">八代市千反町１丁目８－１０ </t>
  </si>
  <si>
    <t xml:space="preserve">八代市宮地町４８９ </t>
  </si>
  <si>
    <t xml:space="preserve">八代市海士江町３１６４－５ </t>
  </si>
  <si>
    <t xml:space="preserve">八代市古閑中町３０３３ </t>
  </si>
  <si>
    <t xml:space="preserve">八代市鷹辻町２－１１ </t>
  </si>
  <si>
    <t xml:space="preserve">八代市萩原１－３－８ </t>
  </si>
  <si>
    <t>水俣市陣内１丁目２－５</t>
  </si>
  <si>
    <t xml:space="preserve">水俣市古城２－８－３ </t>
  </si>
  <si>
    <t xml:space="preserve">水俣市丸島町２－１－２ </t>
  </si>
  <si>
    <t>球磨郡多良木町多良木２１８４</t>
  </si>
  <si>
    <t>球磨郡多良木町多良木３１１５－１</t>
  </si>
  <si>
    <t>球磨郡あさぎり町上東１５３６番地</t>
  </si>
  <si>
    <t>球磨郡錦町大字西３２８７番地の３２</t>
  </si>
  <si>
    <t xml:space="preserve">球磨郡山江村大字山田丁２２４６ </t>
  </si>
  <si>
    <t xml:space="preserve">人吉市下原田町瓜生田８８４－２ </t>
  </si>
  <si>
    <t xml:space="preserve">球磨郡あさぎり町上北９５３－６ </t>
  </si>
  <si>
    <t xml:space="preserve">球磨郡湯前町９７７ </t>
  </si>
  <si>
    <t xml:space="preserve">人吉市西間下町１０４９－３ </t>
  </si>
  <si>
    <t xml:space="preserve">球磨郡多良木町多良木１０４５－８ </t>
  </si>
  <si>
    <t xml:space="preserve">球磨郡錦町一武１９９９－１ </t>
  </si>
  <si>
    <t>玉名郡和水町日平１２１９－１</t>
  </si>
  <si>
    <t>玉名市中１３４２－８　グレース第７ビル２０１</t>
  </si>
  <si>
    <t>玉名市岱明町野口２６４４－８</t>
  </si>
  <si>
    <t>荒尾市宮内出目７０６－３</t>
  </si>
  <si>
    <t>玉名郡和水町原口８１８</t>
  </si>
  <si>
    <t xml:space="preserve">玉名郡長洲町清源寺２１３７－５ </t>
  </si>
  <si>
    <t xml:space="preserve">玉名郡長洲町大字長洲３３２４－３ </t>
  </si>
  <si>
    <t xml:space="preserve">玉名郡長洲町大字長洲２０４０－１ </t>
  </si>
  <si>
    <t xml:space="preserve">玉名郡南関町下坂下４６１４ </t>
  </si>
  <si>
    <t xml:space="preserve">玉名市岩崎１０８８－１ </t>
  </si>
  <si>
    <t xml:space="preserve">玉名市山田１８３６－１７３ </t>
  </si>
  <si>
    <t xml:space="preserve">玉名市片諏訪７３ </t>
  </si>
  <si>
    <t xml:space="preserve">玉名市繁根木９４－１０ </t>
  </si>
  <si>
    <t xml:space="preserve">荒尾市平山２２５６－２１５ </t>
  </si>
  <si>
    <t xml:space="preserve">荒尾市宮内字鐘撞８４５－１ </t>
  </si>
  <si>
    <t xml:space="preserve">荒尾市万田８６５－７ </t>
  </si>
  <si>
    <t xml:space="preserve">荒尾市緑ヶ丘４丁目４－７ </t>
  </si>
  <si>
    <t xml:space="preserve">荒尾市本井手３５５－２ </t>
  </si>
  <si>
    <t xml:space="preserve">荒尾市下井手１１１２－３ </t>
  </si>
  <si>
    <t xml:space="preserve">荒尾市荒尾普源寺１２４４ </t>
  </si>
  <si>
    <t xml:space="preserve">荒尾市金山１１５４－２ </t>
  </si>
  <si>
    <t xml:space="preserve">荒尾市野原１２３２－４ </t>
  </si>
  <si>
    <t>宇城市小川町南新田１２４６－２</t>
  </si>
  <si>
    <t>下益城郡美里町馬場字麻生平３４４－１４</t>
  </si>
  <si>
    <t xml:space="preserve">宇土市入地町２３８－１３ </t>
  </si>
  <si>
    <t xml:space="preserve">宇城市松橋町両仲間２９０－１ </t>
  </si>
  <si>
    <t xml:space="preserve">宇城市松橋町浦川内８２４－８ </t>
  </si>
  <si>
    <t xml:space="preserve">宇城市小川町新田１３１６－８ </t>
  </si>
  <si>
    <t xml:space="preserve">宇城市松橋町曲野２８３３－１７ </t>
  </si>
  <si>
    <t xml:space="preserve">宇城市松橋町南豊崎７１１－１４ </t>
  </si>
  <si>
    <t xml:space="preserve">宇城市松橋町久具２０６８ </t>
  </si>
  <si>
    <t xml:space="preserve">宇土市松山町１４０５－２４ </t>
  </si>
  <si>
    <t>天草市本渡町本戸馬場１３９１－１３</t>
  </si>
  <si>
    <t>開設者</t>
    <phoneticPr fontId="18"/>
  </si>
  <si>
    <t>施設郵便番号</t>
    <rPh sb="0" eb="2">
      <t>シセツ</t>
    </rPh>
    <phoneticPr fontId="18"/>
  </si>
  <si>
    <t>歯科技工士法に基づく届出施設一覧（令和４年４月１日時点）</t>
    <rPh sb="2" eb="5">
      <t>ギコウシ</t>
    </rPh>
    <rPh sb="5" eb="6">
      <t>ホウ</t>
    </rPh>
    <rPh sb="7" eb="8">
      <t>モト</t>
    </rPh>
    <rPh sb="10" eb="12">
      <t>トドケデ</t>
    </rPh>
    <rPh sb="12" eb="14">
      <t>シセツ</t>
    </rPh>
    <rPh sb="14" eb="16">
      <t>イチラン</t>
    </rPh>
    <rPh sb="17" eb="19">
      <t>レイワ</t>
    </rPh>
    <rPh sb="20" eb="21">
      <t>ネン</t>
    </rPh>
    <rPh sb="22" eb="23">
      <t>ガツ</t>
    </rPh>
    <rPh sb="24" eb="25">
      <t>ニチ</t>
    </rPh>
    <rPh sb="25" eb="27">
      <t>ジテン</t>
    </rPh>
    <phoneticPr fontId="18"/>
  </si>
  <si>
    <t>まるごわーくす</t>
  </si>
  <si>
    <t>やだぎこうしつ</t>
  </si>
  <si>
    <t>ＤＬカマダ技工室</t>
  </si>
  <si>
    <t>862-0960</t>
    <phoneticPr fontId="18"/>
  </si>
  <si>
    <t>861-3201</t>
    <phoneticPr fontId="18"/>
  </si>
  <si>
    <t>869-0632</t>
    <phoneticPr fontId="18"/>
  </si>
  <si>
    <t>八代市千丁町新牟田1472</t>
  </si>
  <si>
    <t>田中　克也</t>
  </si>
  <si>
    <t>株式会社アポロニア</t>
    <phoneticPr fontId="18"/>
  </si>
  <si>
    <t xml:space="preserve">インターデンタルラボ株式会社 </t>
    <phoneticPr fontId="18"/>
  </si>
  <si>
    <t>八代市宮地町１８３６－２</t>
    <phoneticPr fontId="18"/>
  </si>
  <si>
    <t>合志市野々島５６２０－４</t>
    <rPh sb="0" eb="3">
      <t>コウシシ</t>
    </rPh>
    <phoneticPr fontId="18"/>
  </si>
  <si>
    <t xml:space="preserve">合志市須屋２９７２－１２２ </t>
    <phoneticPr fontId="18"/>
  </si>
  <si>
    <t xml:space="preserve">合志市御代志１８７３－２５ </t>
    <phoneticPr fontId="18"/>
  </si>
  <si>
    <t xml:space="preserve">合志市野々島５０７６－２ </t>
    <phoneticPr fontId="18"/>
  </si>
  <si>
    <t xml:space="preserve">合志市幾久富１９０９－２３０ </t>
    <phoneticPr fontId="18"/>
  </si>
  <si>
    <t xml:space="preserve">合志市幾久富１６４２－４８ </t>
    <phoneticPr fontId="18"/>
  </si>
  <si>
    <t xml:space="preserve">合志市豊岡２０１１－７６ </t>
    <phoneticPr fontId="18"/>
  </si>
  <si>
    <t xml:space="preserve">合志市幾久富１８６６－８７２ </t>
    <phoneticPr fontId="18"/>
  </si>
  <si>
    <t xml:space="preserve">合志市豊岡２５２７－３２８ </t>
    <phoneticPr fontId="18"/>
  </si>
  <si>
    <t xml:space="preserve">合志市幾久富１９０９－８６３ </t>
    <phoneticPr fontId="18"/>
  </si>
  <si>
    <t>球磨郡水上村岩野２５４６</t>
    <phoneticPr fontId="18"/>
  </si>
  <si>
    <t xml:space="preserve">葦北郡津奈木町岩城１４８９－４ </t>
    <rPh sb="0" eb="3">
      <t>アシキタグン</t>
    </rPh>
    <phoneticPr fontId="18"/>
  </si>
  <si>
    <t>宇城市松橋町松橋１０５１</t>
    <rPh sb="0" eb="3">
      <t>ウキシ</t>
    </rPh>
    <phoneticPr fontId="18"/>
  </si>
  <si>
    <t>ビアンサデンタルラボ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</si>
</sst>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>
      <alignment vertical="center"/>
    </xf>
    <xf numFmtId="0" fontId="0" fillId="33" borderId="10" xfId="0" applyFill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20" fillId="0" borderId="10" xfId="0" applyFont="1" applyBorder="1">
      <alignment vertical="center"/>
    </xf>
    <xf numFmtId="0" fontId="21" fillId="0" borderId="0" xfId="0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71"/>
  <sheetViews>
    <sheetView tabSelected="1" workbookViewId="0">
      <selection activeCell="A171" sqref="A171"/>
    </sheetView>
  </sheetViews>
  <sheetFormatPr defaultRowHeight="13.5" x14ac:dyDescent="0.15"/>
  <cols>
    <col min="1" max="1" width="35.625" customWidth="1"/>
    <col min="2" max="2" width="16" customWidth="1"/>
    <col min="3" max="3" width="44" style="2" customWidth="1"/>
    <col min="4" max="4" width="40" customWidth="1"/>
  </cols>
  <sheetData>
    <row r="1" spans="1:4" s="2" customFormat="1" ht="17.25" customHeight="1" x14ac:dyDescent="0.15">
      <c r="A1" s="6" t="s">
        <v>478</v>
      </c>
    </row>
    <row r="2" spans="1:4" ht="20.100000000000001" customHeight="1" x14ac:dyDescent="0.15">
      <c r="A2" s="3" t="s">
        <v>0</v>
      </c>
      <c r="B2" s="3" t="s">
        <v>477</v>
      </c>
      <c r="C2" s="3" t="s">
        <v>384</v>
      </c>
      <c r="D2" s="3" t="s">
        <v>476</v>
      </c>
    </row>
    <row r="3" spans="1:4" ht="20.100000000000001" customHeight="1" x14ac:dyDescent="0.15">
      <c r="A3" s="1" t="s">
        <v>2</v>
      </c>
      <c r="B3" s="1" t="str">
        <f>"861-0526"</f>
        <v>861-0526</v>
      </c>
      <c r="C3" s="1" t="s">
        <v>385</v>
      </c>
      <c r="D3" s="1" t="s">
        <v>1</v>
      </c>
    </row>
    <row r="4" spans="1:4" ht="20.100000000000001" customHeight="1" x14ac:dyDescent="0.15">
      <c r="A4" s="1" t="s">
        <v>4</v>
      </c>
      <c r="B4" s="1" t="str">
        <f>"861-0331"</f>
        <v>861-0331</v>
      </c>
      <c r="C4" s="1" t="s">
        <v>386</v>
      </c>
      <c r="D4" s="1" t="s">
        <v>3</v>
      </c>
    </row>
    <row r="5" spans="1:4" ht="20.100000000000001" customHeight="1" x14ac:dyDescent="0.15">
      <c r="A5" s="1" t="s">
        <v>7</v>
      </c>
      <c r="B5" s="1" t="str">
        <f>"861-0501"</f>
        <v>861-0501</v>
      </c>
      <c r="C5" s="1" t="s">
        <v>5</v>
      </c>
      <c r="D5" s="1" t="s">
        <v>6</v>
      </c>
    </row>
    <row r="6" spans="1:4" ht="20.100000000000001" customHeight="1" x14ac:dyDescent="0.15">
      <c r="A6" s="1" t="s">
        <v>9</v>
      </c>
      <c r="B6" s="1" t="str">
        <f>"861-0532"</f>
        <v>861-0532</v>
      </c>
      <c r="C6" s="1" t="s">
        <v>387</v>
      </c>
      <c r="D6" s="1" t="s">
        <v>8</v>
      </c>
    </row>
    <row r="7" spans="1:4" ht="20.100000000000001" customHeight="1" x14ac:dyDescent="0.15">
      <c r="A7" s="1" t="s">
        <v>10</v>
      </c>
      <c r="B7" s="1" t="str">
        <f>"869-1221"</f>
        <v>869-1221</v>
      </c>
      <c r="C7" s="1" t="s">
        <v>388</v>
      </c>
      <c r="D7" s="1" t="s">
        <v>487</v>
      </c>
    </row>
    <row r="8" spans="1:4" ht="20.100000000000001" customHeight="1" x14ac:dyDescent="0.15">
      <c r="A8" s="1" t="s">
        <v>12</v>
      </c>
      <c r="B8" s="1" t="str">
        <f>"869-1108"</f>
        <v>869-1108</v>
      </c>
      <c r="C8" s="1" t="s">
        <v>389</v>
      </c>
      <c r="D8" s="1" t="s">
        <v>12</v>
      </c>
    </row>
    <row r="9" spans="1:4" ht="20.100000000000001" customHeight="1" x14ac:dyDescent="0.15">
      <c r="A9" s="1" t="s">
        <v>14</v>
      </c>
      <c r="B9" s="1" t="str">
        <f>"869-1233"</f>
        <v>869-1233</v>
      </c>
      <c r="C9" s="1" t="s">
        <v>390</v>
      </c>
      <c r="D9" s="1" t="s">
        <v>13</v>
      </c>
    </row>
    <row r="10" spans="1:4" ht="20.100000000000001" customHeight="1" x14ac:dyDescent="0.15">
      <c r="A10" s="1" t="s">
        <v>15</v>
      </c>
      <c r="B10" s="1" t="str">
        <f>"869-1101"</f>
        <v>869-1101</v>
      </c>
      <c r="C10" s="1" t="s">
        <v>391</v>
      </c>
      <c r="D10" s="1" t="s">
        <v>15</v>
      </c>
    </row>
    <row r="11" spans="1:4" ht="20.100000000000001" customHeight="1" x14ac:dyDescent="0.15">
      <c r="A11" s="1" t="s">
        <v>17</v>
      </c>
      <c r="B11" s="1" t="str">
        <f>"869-1102"</f>
        <v>869-1102</v>
      </c>
      <c r="C11" s="1" t="s">
        <v>16</v>
      </c>
      <c r="D11" s="1" t="s">
        <v>17</v>
      </c>
    </row>
    <row r="12" spans="1:4" ht="20.100000000000001" customHeight="1" x14ac:dyDescent="0.15">
      <c r="A12" s="1" t="s">
        <v>19</v>
      </c>
      <c r="B12" s="1" t="str">
        <f>"861-1112"</f>
        <v>861-1112</v>
      </c>
      <c r="C12" s="1" t="s">
        <v>392</v>
      </c>
      <c r="D12" s="1" t="s">
        <v>18</v>
      </c>
    </row>
    <row r="13" spans="1:4" ht="20.100000000000001" customHeight="1" x14ac:dyDescent="0.15">
      <c r="A13" s="1" t="s">
        <v>21</v>
      </c>
      <c r="B13" s="1" t="str">
        <f>"861-1102"</f>
        <v>861-1102</v>
      </c>
      <c r="C13" s="1" t="s">
        <v>393</v>
      </c>
      <c r="D13" s="1" t="s">
        <v>20</v>
      </c>
    </row>
    <row r="14" spans="1:4" ht="20.100000000000001" customHeight="1" x14ac:dyDescent="0.15">
      <c r="A14" s="1" t="s">
        <v>23</v>
      </c>
      <c r="B14" s="1" t="str">
        <f>"869-1101"</f>
        <v>869-1101</v>
      </c>
      <c r="C14" s="1" t="s">
        <v>394</v>
      </c>
      <c r="D14" s="1" t="s">
        <v>22</v>
      </c>
    </row>
    <row r="15" spans="1:4" ht="20.100000000000001" customHeight="1" x14ac:dyDescent="0.15">
      <c r="A15" s="1" t="s">
        <v>26</v>
      </c>
      <c r="B15" s="1" t="str">
        <f>"869-1101"</f>
        <v>869-1101</v>
      </c>
      <c r="C15" s="1" t="s">
        <v>24</v>
      </c>
      <c r="D15" s="1" t="s">
        <v>25</v>
      </c>
    </row>
    <row r="16" spans="1:4" ht="20.100000000000001" customHeight="1" x14ac:dyDescent="0.15">
      <c r="A16" s="1" t="s">
        <v>28</v>
      </c>
      <c r="B16" s="1" t="str">
        <f>"861-1213"</f>
        <v>861-1213</v>
      </c>
      <c r="C16" s="1" t="s">
        <v>395</v>
      </c>
      <c r="D16" s="1" t="s">
        <v>27</v>
      </c>
    </row>
    <row r="17" spans="1:4" ht="20.100000000000001" customHeight="1" x14ac:dyDescent="0.15">
      <c r="A17" s="1" t="s">
        <v>30</v>
      </c>
      <c r="B17" s="1" t="str">
        <f>"861-1103"</f>
        <v>861-1103</v>
      </c>
      <c r="C17" s="1" t="s">
        <v>490</v>
      </c>
      <c r="D17" s="1" t="s">
        <v>29</v>
      </c>
    </row>
    <row r="18" spans="1:4" ht="20.100000000000001" customHeight="1" x14ac:dyDescent="0.15">
      <c r="A18" s="1" t="s">
        <v>32</v>
      </c>
      <c r="B18" s="1" t="str">
        <f>"861-1102"</f>
        <v>861-1102</v>
      </c>
      <c r="C18" s="1" t="s">
        <v>491</v>
      </c>
      <c r="D18" s="1" t="s">
        <v>31</v>
      </c>
    </row>
    <row r="19" spans="1:4" ht="20.100000000000001" customHeight="1" x14ac:dyDescent="0.15">
      <c r="A19" s="1" t="s">
        <v>34</v>
      </c>
      <c r="B19" s="1" t="str">
        <f>"861-1104"</f>
        <v>861-1104</v>
      </c>
      <c r="C19" s="1" t="s">
        <v>492</v>
      </c>
      <c r="D19" s="1" t="s">
        <v>33</v>
      </c>
    </row>
    <row r="20" spans="1:4" ht="20.100000000000001" customHeight="1" x14ac:dyDescent="0.15">
      <c r="A20" s="1" t="s">
        <v>36</v>
      </c>
      <c r="B20" s="1" t="str">
        <f>"861-1103"</f>
        <v>861-1103</v>
      </c>
      <c r="C20" s="1" t="s">
        <v>493</v>
      </c>
      <c r="D20" s="1" t="s">
        <v>35</v>
      </c>
    </row>
    <row r="21" spans="1:4" ht="20.100000000000001" customHeight="1" x14ac:dyDescent="0.15">
      <c r="A21" s="1" t="s">
        <v>38</v>
      </c>
      <c r="B21" s="1" t="str">
        <f>"861-1102"</f>
        <v>861-1102</v>
      </c>
      <c r="C21" s="1" t="s">
        <v>494</v>
      </c>
      <c r="D21" s="1" t="s">
        <v>37</v>
      </c>
    </row>
    <row r="22" spans="1:4" ht="20.100000000000001" customHeight="1" x14ac:dyDescent="0.15">
      <c r="A22" s="1" t="s">
        <v>40</v>
      </c>
      <c r="B22" s="1" t="str">
        <f>"861-1102"</f>
        <v>861-1102</v>
      </c>
      <c r="C22" s="1" t="s">
        <v>495</v>
      </c>
      <c r="D22" s="1" t="s">
        <v>39</v>
      </c>
    </row>
    <row r="23" spans="1:4" ht="20.100000000000001" customHeight="1" x14ac:dyDescent="0.15">
      <c r="A23" s="1" t="s">
        <v>42</v>
      </c>
      <c r="B23" s="1" t="str">
        <f>"861-1115"</f>
        <v>861-1115</v>
      </c>
      <c r="C23" s="1" t="s">
        <v>496</v>
      </c>
      <c r="D23" s="1" t="s">
        <v>41</v>
      </c>
    </row>
    <row r="24" spans="1:4" ht="20.100000000000001" customHeight="1" x14ac:dyDescent="0.15">
      <c r="A24" s="1" t="s">
        <v>44</v>
      </c>
      <c r="B24" s="1" t="str">
        <f>"861-1112"</f>
        <v>861-1112</v>
      </c>
      <c r="C24" s="1" t="s">
        <v>497</v>
      </c>
      <c r="D24" s="1" t="s">
        <v>43</v>
      </c>
    </row>
    <row r="25" spans="1:4" ht="20.100000000000001" customHeight="1" x14ac:dyDescent="0.15">
      <c r="A25" s="1" t="s">
        <v>46</v>
      </c>
      <c r="B25" s="1" t="str">
        <f>"861-1115"</f>
        <v>861-1115</v>
      </c>
      <c r="C25" s="1" t="s">
        <v>498</v>
      </c>
      <c r="D25" s="1" t="s">
        <v>45</v>
      </c>
    </row>
    <row r="26" spans="1:4" ht="20.100000000000001" customHeight="1" x14ac:dyDescent="0.15">
      <c r="A26" s="1" t="s">
        <v>48</v>
      </c>
      <c r="B26" s="1" t="str">
        <f>"861-1112"</f>
        <v>861-1112</v>
      </c>
      <c r="C26" s="1" t="s">
        <v>499</v>
      </c>
      <c r="D26" s="1" t="s">
        <v>47</v>
      </c>
    </row>
    <row r="27" spans="1:4" ht="20.100000000000001" customHeight="1" x14ac:dyDescent="0.15">
      <c r="A27" s="1" t="s">
        <v>50</v>
      </c>
      <c r="B27" s="1" t="str">
        <f>"869-1101"</f>
        <v>869-1101</v>
      </c>
      <c r="C27" s="1" t="s">
        <v>396</v>
      </c>
      <c r="D27" s="1" t="s">
        <v>49</v>
      </c>
    </row>
    <row r="28" spans="1:4" ht="20.100000000000001" customHeight="1" x14ac:dyDescent="0.15">
      <c r="A28" s="1" t="s">
        <v>51</v>
      </c>
      <c r="B28" s="1" t="str">
        <f>"869-1101"</f>
        <v>869-1101</v>
      </c>
      <c r="C28" s="1" t="s">
        <v>397</v>
      </c>
      <c r="D28" s="1" t="s">
        <v>11</v>
      </c>
    </row>
    <row r="29" spans="1:4" ht="20.100000000000001" customHeight="1" x14ac:dyDescent="0.15">
      <c r="A29" s="1" t="s">
        <v>53</v>
      </c>
      <c r="B29" s="1" t="str">
        <f>"869-1101"</f>
        <v>869-1101</v>
      </c>
      <c r="C29" s="1" t="s">
        <v>398</v>
      </c>
      <c r="D29" s="1" t="s">
        <v>52</v>
      </c>
    </row>
    <row r="30" spans="1:4" ht="20.100000000000001" customHeight="1" x14ac:dyDescent="0.15">
      <c r="A30" s="1" t="s">
        <v>55</v>
      </c>
      <c r="B30" s="1" t="str">
        <f>"869-1233"</f>
        <v>869-1233</v>
      </c>
      <c r="C30" s="1" t="s">
        <v>399</v>
      </c>
      <c r="D30" s="1" t="s">
        <v>54</v>
      </c>
    </row>
    <row r="31" spans="1:4" ht="20.100000000000001" customHeight="1" x14ac:dyDescent="0.15">
      <c r="A31" s="1" t="s">
        <v>57</v>
      </c>
      <c r="B31" s="1" t="str">
        <f>"861-1331"</f>
        <v>861-1331</v>
      </c>
      <c r="C31" s="1" t="s">
        <v>400</v>
      </c>
      <c r="D31" s="1" t="s">
        <v>56</v>
      </c>
    </row>
    <row r="32" spans="1:4" ht="20.100000000000001" customHeight="1" x14ac:dyDescent="0.15">
      <c r="A32" s="1" t="s">
        <v>59</v>
      </c>
      <c r="B32" s="1" t="str">
        <f>"861-1331"</f>
        <v>861-1331</v>
      </c>
      <c r="C32" s="1" t="s">
        <v>401</v>
      </c>
      <c r="D32" s="1" t="s">
        <v>58</v>
      </c>
    </row>
    <row r="33" spans="1:4" ht="20.100000000000001" customHeight="1" x14ac:dyDescent="0.15">
      <c r="A33" s="1" t="s">
        <v>61</v>
      </c>
      <c r="B33" s="1" t="str">
        <f>"861-1325"</f>
        <v>861-1325</v>
      </c>
      <c r="C33" s="1" t="s">
        <v>402</v>
      </c>
      <c r="D33" s="1" t="s">
        <v>60</v>
      </c>
    </row>
    <row r="34" spans="1:4" ht="20.100000000000001" customHeight="1" x14ac:dyDescent="0.15">
      <c r="A34" s="1" t="s">
        <v>63</v>
      </c>
      <c r="B34" s="1" t="str">
        <f>"861-1313"</f>
        <v>861-1313</v>
      </c>
      <c r="C34" s="1" t="s">
        <v>403</v>
      </c>
      <c r="D34" s="1" t="s">
        <v>62</v>
      </c>
    </row>
    <row r="35" spans="1:4" ht="20.100000000000001" customHeight="1" x14ac:dyDescent="0.15">
      <c r="A35" s="1" t="s">
        <v>65</v>
      </c>
      <c r="B35" s="1" t="str">
        <f>"861-2403"</f>
        <v>861-2403</v>
      </c>
      <c r="C35" s="1" t="s">
        <v>66</v>
      </c>
      <c r="D35" s="1" t="s">
        <v>64</v>
      </c>
    </row>
    <row r="36" spans="1:4" ht="20.100000000000001" customHeight="1" x14ac:dyDescent="0.15">
      <c r="A36" s="1" t="s">
        <v>69</v>
      </c>
      <c r="B36" s="1" t="str">
        <f>"869-2612"</f>
        <v>869-2612</v>
      </c>
      <c r="C36" s="1" t="s">
        <v>67</v>
      </c>
      <c r="D36" s="1" t="s">
        <v>68</v>
      </c>
    </row>
    <row r="37" spans="1:4" ht="20.100000000000001" customHeight="1" x14ac:dyDescent="0.15">
      <c r="A37" s="1" t="s">
        <v>72</v>
      </c>
      <c r="B37" s="1" t="str">
        <f>"869-2301"</f>
        <v>869-2301</v>
      </c>
      <c r="C37" s="1" t="s">
        <v>70</v>
      </c>
      <c r="D37" s="1" t="s">
        <v>71</v>
      </c>
    </row>
    <row r="38" spans="1:4" ht="20.100000000000001" customHeight="1" x14ac:dyDescent="0.15">
      <c r="A38" s="1" t="s">
        <v>74</v>
      </c>
      <c r="B38" s="1" t="str">
        <f>"869-2502"</f>
        <v>869-2502</v>
      </c>
      <c r="C38" s="1" t="s">
        <v>404</v>
      </c>
      <c r="D38" s="1" t="s">
        <v>73</v>
      </c>
    </row>
    <row r="39" spans="1:4" ht="20.100000000000001" customHeight="1" x14ac:dyDescent="0.15">
      <c r="A39" s="1" t="s">
        <v>76</v>
      </c>
      <c r="B39" s="1" t="str">
        <f>"869-2501"</f>
        <v>869-2501</v>
      </c>
      <c r="C39" s="1" t="s">
        <v>405</v>
      </c>
      <c r="D39" s="1" t="s">
        <v>75</v>
      </c>
    </row>
    <row r="40" spans="1:4" ht="20.100000000000001" customHeight="1" x14ac:dyDescent="0.15">
      <c r="A40" s="1" t="s">
        <v>78</v>
      </c>
      <c r="B40" s="1" t="str">
        <f>"869-2302"</f>
        <v>869-2302</v>
      </c>
      <c r="C40" s="1" t="s">
        <v>406</v>
      </c>
      <c r="D40" s="1" t="s">
        <v>77</v>
      </c>
    </row>
    <row r="41" spans="1:4" ht="20.100000000000001" customHeight="1" x14ac:dyDescent="0.15">
      <c r="A41" s="1" t="s">
        <v>80</v>
      </c>
      <c r="B41" s="1" t="str">
        <f>"869-2224"</f>
        <v>869-2224</v>
      </c>
      <c r="C41" s="1" t="s">
        <v>407</v>
      </c>
      <c r="D41" s="1" t="s">
        <v>79</v>
      </c>
    </row>
    <row r="42" spans="1:4" ht="20.100000000000001" customHeight="1" x14ac:dyDescent="0.15">
      <c r="A42" s="1" t="s">
        <v>82</v>
      </c>
      <c r="B42" s="1" t="str">
        <f>"869-2225"</f>
        <v>869-2225</v>
      </c>
      <c r="C42" s="1" t="s">
        <v>408</v>
      </c>
      <c r="D42" s="1" t="s">
        <v>81</v>
      </c>
    </row>
    <row r="43" spans="1:4" ht="20.100000000000001" customHeight="1" x14ac:dyDescent="0.15">
      <c r="A43" s="1" t="s">
        <v>84</v>
      </c>
      <c r="B43" s="1" t="str">
        <f>"869-2601"</f>
        <v>869-2601</v>
      </c>
      <c r="C43" s="1" t="s">
        <v>409</v>
      </c>
      <c r="D43" s="1" t="s">
        <v>83</v>
      </c>
    </row>
    <row r="44" spans="1:4" ht="20.100000000000001" customHeight="1" x14ac:dyDescent="0.15">
      <c r="A44" s="1" t="s">
        <v>86</v>
      </c>
      <c r="B44" s="1" t="s">
        <v>482</v>
      </c>
      <c r="C44" s="1" t="s">
        <v>87</v>
      </c>
      <c r="D44" s="1" t="s">
        <v>85</v>
      </c>
    </row>
    <row r="45" spans="1:4" ht="20.100000000000001" customHeight="1" x14ac:dyDescent="0.15">
      <c r="A45" s="1" t="s">
        <v>89</v>
      </c>
      <c r="B45" s="1" t="str">
        <f>"861-3201"</f>
        <v>861-3201</v>
      </c>
      <c r="C45" s="1" t="s">
        <v>88</v>
      </c>
      <c r="D45" s="1" t="s">
        <v>488</v>
      </c>
    </row>
    <row r="46" spans="1:4" ht="20.100000000000001" customHeight="1" x14ac:dyDescent="0.15">
      <c r="A46" s="1" t="s">
        <v>91</v>
      </c>
      <c r="B46" s="1" t="str">
        <f>"861-4616"</f>
        <v>861-4616</v>
      </c>
      <c r="C46" s="1" t="s">
        <v>92</v>
      </c>
      <c r="D46" s="1" t="s">
        <v>90</v>
      </c>
    </row>
    <row r="47" spans="1:4" ht="20.100000000000001" customHeight="1" x14ac:dyDescent="0.15">
      <c r="A47" s="1" t="s">
        <v>95</v>
      </c>
      <c r="B47" s="1" t="str">
        <f>"861-2231"</f>
        <v>861-2231</v>
      </c>
      <c r="C47" s="1" t="s">
        <v>93</v>
      </c>
      <c r="D47" s="1" t="s">
        <v>94</v>
      </c>
    </row>
    <row r="48" spans="1:4" ht="20.100000000000001" customHeight="1" x14ac:dyDescent="0.15">
      <c r="A48" s="1" t="s">
        <v>97</v>
      </c>
      <c r="B48" s="1" t="s">
        <v>483</v>
      </c>
      <c r="C48" s="1" t="s">
        <v>96</v>
      </c>
      <c r="D48" s="1" t="s">
        <v>97</v>
      </c>
    </row>
    <row r="49" spans="1:4" ht="20.100000000000001" customHeight="1" x14ac:dyDescent="0.15">
      <c r="A49" s="1" t="s">
        <v>99</v>
      </c>
      <c r="B49" s="1" t="str">
        <f>"861-2236"</f>
        <v>861-2236</v>
      </c>
      <c r="C49" s="1" t="s">
        <v>410</v>
      </c>
      <c r="D49" s="1" t="s">
        <v>98</v>
      </c>
    </row>
    <row r="50" spans="1:4" ht="20.100000000000001" customHeight="1" x14ac:dyDescent="0.15">
      <c r="A50" s="1" t="s">
        <v>101</v>
      </c>
      <c r="B50" s="1" t="str">
        <f>"861-2236"</f>
        <v>861-2236</v>
      </c>
      <c r="C50" s="1" t="s">
        <v>411</v>
      </c>
      <c r="D50" s="1" t="s">
        <v>100</v>
      </c>
    </row>
    <row r="51" spans="1:4" ht="20.100000000000001" customHeight="1" x14ac:dyDescent="0.15">
      <c r="A51" s="1" t="s">
        <v>103</v>
      </c>
      <c r="B51" s="1" t="str">
        <f>"861-2232"</f>
        <v>861-2232</v>
      </c>
      <c r="C51" s="1" t="s">
        <v>412</v>
      </c>
      <c r="D51" s="1" t="s">
        <v>102</v>
      </c>
    </row>
    <row r="52" spans="1:4" ht="20.100000000000001" customHeight="1" x14ac:dyDescent="0.15">
      <c r="A52" s="1" t="s">
        <v>105</v>
      </c>
      <c r="B52" s="1" t="str">
        <f>"861-2236"</f>
        <v>861-2236</v>
      </c>
      <c r="C52" s="1" t="s">
        <v>413</v>
      </c>
      <c r="D52" s="1" t="s">
        <v>104</v>
      </c>
    </row>
    <row r="53" spans="1:4" ht="20.100000000000001" customHeight="1" x14ac:dyDescent="0.15">
      <c r="A53" s="1" t="s">
        <v>107</v>
      </c>
      <c r="B53" s="1" t="str">
        <f>"861-2236"</f>
        <v>861-2236</v>
      </c>
      <c r="C53" s="1" t="s">
        <v>414</v>
      </c>
      <c r="D53" s="1" t="s">
        <v>106</v>
      </c>
    </row>
    <row r="54" spans="1:4" ht="20.100000000000001" customHeight="1" x14ac:dyDescent="0.15">
      <c r="A54" s="1" t="s">
        <v>109</v>
      </c>
      <c r="B54" s="1" t="str">
        <f>"861-3322"</f>
        <v>861-3322</v>
      </c>
      <c r="C54" s="1" t="s">
        <v>415</v>
      </c>
      <c r="D54" s="1" t="s">
        <v>108</v>
      </c>
    </row>
    <row r="55" spans="1:4" ht="20.100000000000001" customHeight="1" x14ac:dyDescent="0.15">
      <c r="A55" s="1" t="s">
        <v>503</v>
      </c>
      <c r="B55" s="1" t="str">
        <f>"869-4703"</f>
        <v>869-4703</v>
      </c>
      <c r="C55" s="1" t="s">
        <v>485</v>
      </c>
      <c r="D55" s="1" t="s">
        <v>486</v>
      </c>
    </row>
    <row r="56" spans="1:4" ht="20.100000000000001" customHeight="1" x14ac:dyDescent="0.15">
      <c r="A56" s="1" t="s">
        <v>112</v>
      </c>
      <c r="B56" s="1" t="str">
        <f>"866-0893"</f>
        <v>866-0893</v>
      </c>
      <c r="C56" s="1" t="s">
        <v>110</v>
      </c>
      <c r="D56" s="1" t="s">
        <v>111</v>
      </c>
    </row>
    <row r="57" spans="1:4" ht="20.100000000000001" customHeight="1" x14ac:dyDescent="0.15">
      <c r="A57" s="1" t="s">
        <v>113</v>
      </c>
      <c r="B57" s="1" t="str">
        <f>"866-0812"</f>
        <v>866-0812</v>
      </c>
      <c r="C57" s="1" t="s">
        <v>114</v>
      </c>
      <c r="D57" s="1" t="s">
        <v>113</v>
      </c>
    </row>
    <row r="58" spans="1:4" ht="20.100000000000001" customHeight="1" x14ac:dyDescent="0.15">
      <c r="A58" s="1" t="s">
        <v>116</v>
      </c>
      <c r="B58" s="1" t="str">
        <f>"869-4212"</f>
        <v>869-4212</v>
      </c>
      <c r="C58" s="1" t="s">
        <v>117</v>
      </c>
      <c r="D58" s="1" t="s">
        <v>115</v>
      </c>
    </row>
    <row r="59" spans="1:4" ht="20.100000000000001" customHeight="1" x14ac:dyDescent="0.15">
      <c r="A59" s="1" t="s">
        <v>119</v>
      </c>
      <c r="B59" s="1" t="str">
        <f>"866-0805"</f>
        <v>866-0805</v>
      </c>
      <c r="C59" s="1" t="s">
        <v>489</v>
      </c>
      <c r="D59" s="1" t="s">
        <v>118</v>
      </c>
    </row>
    <row r="60" spans="1:4" ht="20.100000000000001" customHeight="1" x14ac:dyDescent="0.15">
      <c r="A60" s="1" t="s">
        <v>121</v>
      </c>
      <c r="B60" s="1" t="str">
        <f>"866-0805"</f>
        <v>866-0805</v>
      </c>
      <c r="C60" s="1" t="s">
        <v>416</v>
      </c>
      <c r="D60" s="1" t="s">
        <v>120</v>
      </c>
    </row>
    <row r="61" spans="1:4" ht="20.100000000000001" customHeight="1" x14ac:dyDescent="0.15">
      <c r="A61" s="1" t="s">
        <v>123</v>
      </c>
      <c r="B61" s="1" t="str">
        <f>"866-0053"</f>
        <v>866-0053</v>
      </c>
      <c r="C61" s="1" t="s">
        <v>417</v>
      </c>
      <c r="D61" s="1" t="s">
        <v>122</v>
      </c>
    </row>
    <row r="62" spans="1:4" ht="20.100000000000001" customHeight="1" x14ac:dyDescent="0.15">
      <c r="A62" s="1" t="s">
        <v>125</v>
      </c>
      <c r="B62" s="1" t="str">
        <f>"866-0893"</f>
        <v>866-0893</v>
      </c>
      <c r="C62" s="1" t="s">
        <v>418</v>
      </c>
      <c r="D62" s="1" t="s">
        <v>124</v>
      </c>
    </row>
    <row r="63" spans="1:4" ht="20.100000000000001" customHeight="1" x14ac:dyDescent="0.15">
      <c r="A63" s="1" t="s">
        <v>128</v>
      </c>
      <c r="B63" s="1" t="str">
        <f>"866-0014"</f>
        <v>866-0014</v>
      </c>
      <c r="C63" s="1" t="s">
        <v>126</v>
      </c>
      <c r="D63" s="1" t="s">
        <v>127</v>
      </c>
    </row>
    <row r="64" spans="1:4" ht="20.100000000000001" customHeight="1" x14ac:dyDescent="0.15">
      <c r="A64" s="1" t="s">
        <v>129</v>
      </c>
      <c r="B64" s="1" t="str">
        <f>"866-0813"</f>
        <v>866-0813</v>
      </c>
      <c r="C64" s="1" t="s">
        <v>419</v>
      </c>
      <c r="D64" s="1" t="s">
        <v>58</v>
      </c>
    </row>
    <row r="65" spans="1:4" ht="20.100000000000001" customHeight="1" x14ac:dyDescent="0.15">
      <c r="A65" s="1" t="s">
        <v>132</v>
      </c>
      <c r="B65" s="1" t="str">
        <f>"869-4812"</f>
        <v>869-4812</v>
      </c>
      <c r="C65" s="1" t="s">
        <v>130</v>
      </c>
      <c r="D65" s="1" t="s">
        <v>131</v>
      </c>
    </row>
    <row r="66" spans="1:4" ht="20.100000000000001" customHeight="1" x14ac:dyDescent="0.15">
      <c r="A66" s="1" t="s">
        <v>135</v>
      </c>
      <c r="B66" s="1" t="str">
        <f>"869-4225"</f>
        <v>869-4225</v>
      </c>
      <c r="C66" s="1" t="s">
        <v>133</v>
      </c>
      <c r="D66" s="1" t="s">
        <v>134</v>
      </c>
    </row>
    <row r="67" spans="1:4" ht="20.100000000000001" customHeight="1" x14ac:dyDescent="0.15">
      <c r="A67" s="1" t="s">
        <v>137</v>
      </c>
      <c r="B67" s="1" t="str">
        <f>"866-0884"</f>
        <v>866-0884</v>
      </c>
      <c r="C67" s="1" t="s">
        <v>420</v>
      </c>
      <c r="D67" s="1" t="s">
        <v>136</v>
      </c>
    </row>
    <row r="68" spans="1:4" ht="20.100000000000001" customHeight="1" x14ac:dyDescent="0.15">
      <c r="A68" s="1" t="s">
        <v>139</v>
      </c>
      <c r="B68" s="1" t="str">
        <f>"866-0844"</f>
        <v>866-0844</v>
      </c>
      <c r="C68" s="1" t="s">
        <v>421</v>
      </c>
      <c r="D68" s="1" t="s">
        <v>138</v>
      </c>
    </row>
    <row r="69" spans="1:4" ht="20.100000000000001" customHeight="1" x14ac:dyDescent="0.15">
      <c r="A69" s="1" t="s">
        <v>141</v>
      </c>
      <c r="B69" s="1" t="str">
        <f>"866-0896"</f>
        <v>866-0896</v>
      </c>
      <c r="C69" s="1" t="s">
        <v>422</v>
      </c>
      <c r="D69" s="1" t="s">
        <v>140</v>
      </c>
    </row>
    <row r="70" spans="1:4" ht="20.100000000000001" customHeight="1" x14ac:dyDescent="0.15">
      <c r="A70" s="1" t="s">
        <v>144</v>
      </c>
      <c r="B70" s="1" t="str">
        <f>"869-4211"</f>
        <v>869-4211</v>
      </c>
      <c r="C70" s="1" t="s">
        <v>142</v>
      </c>
      <c r="D70" s="1" t="s">
        <v>143</v>
      </c>
    </row>
    <row r="71" spans="1:4" ht="20.100000000000001" customHeight="1" x14ac:dyDescent="0.15">
      <c r="A71" s="1" t="s">
        <v>146</v>
      </c>
      <c r="B71" s="1" t="str">
        <f>"866-0053"</f>
        <v>866-0053</v>
      </c>
      <c r="C71" s="1" t="s">
        <v>423</v>
      </c>
      <c r="D71" s="1" t="s">
        <v>145</v>
      </c>
    </row>
    <row r="72" spans="1:4" ht="20.100000000000001" customHeight="1" x14ac:dyDescent="0.15">
      <c r="A72" s="1" t="s">
        <v>149</v>
      </c>
      <c r="B72" s="1" t="str">
        <f>"866-0085"</f>
        <v>866-0085</v>
      </c>
      <c r="C72" s="1" t="s">
        <v>147</v>
      </c>
      <c r="D72" s="1" t="s">
        <v>148</v>
      </c>
    </row>
    <row r="73" spans="1:4" ht="20.100000000000001" customHeight="1" x14ac:dyDescent="0.15">
      <c r="A73" s="1" t="s">
        <v>151</v>
      </c>
      <c r="B73" s="1" t="str">
        <f>"866-0825"</f>
        <v>866-0825</v>
      </c>
      <c r="C73" s="1" t="s">
        <v>152</v>
      </c>
      <c r="D73" s="1" t="s">
        <v>150</v>
      </c>
    </row>
    <row r="74" spans="1:4" ht="20.100000000000001" customHeight="1" x14ac:dyDescent="0.15">
      <c r="A74" s="1" t="s">
        <v>154</v>
      </c>
      <c r="B74" s="1" t="str">
        <f>"866-0805"</f>
        <v>866-0805</v>
      </c>
      <c r="C74" s="1" t="s">
        <v>424</v>
      </c>
      <c r="D74" s="1" t="s">
        <v>153</v>
      </c>
    </row>
    <row r="75" spans="1:4" ht="20.100000000000001" customHeight="1" x14ac:dyDescent="0.15">
      <c r="A75" s="1" t="s">
        <v>156</v>
      </c>
      <c r="B75" s="1" t="str">
        <f>"866-0893"</f>
        <v>866-0893</v>
      </c>
      <c r="C75" s="1" t="s">
        <v>425</v>
      </c>
      <c r="D75" s="1" t="s">
        <v>155</v>
      </c>
    </row>
    <row r="76" spans="1:4" ht="20.100000000000001" customHeight="1" x14ac:dyDescent="0.15">
      <c r="A76" s="1" t="s">
        <v>158</v>
      </c>
      <c r="B76" s="1" t="str">
        <f>"866-0898"</f>
        <v>866-0898</v>
      </c>
      <c r="C76" s="1" t="s">
        <v>426</v>
      </c>
      <c r="D76" s="1" t="s">
        <v>157</v>
      </c>
    </row>
    <row r="77" spans="1:4" ht="20.100000000000001" customHeight="1" x14ac:dyDescent="0.15">
      <c r="A77" s="1" t="s">
        <v>160</v>
      </c>
      <c r="B77" s="1" t="str">
        <f>"866-0866"</f>
        <v>866-0866</v>
      </c>
      <c r="C77" s="1" t="s">
        <v>427</v>
      </c>
      <c r="D77" s="1" t="s">
        <v>159</v>
      </c>
    </row>
    <row r="78" spans="1:4" ht="20.100000000000001" customHeight="1" x14ac:dyDescent="0.15">
      <c r="A78" s="1" t="s">
        <v>162</v>
      </c>
      <c r="B78" s="1" t="str">
        <f>"869-4223"</f>
        <v>869-4223</v>
      </c>
      <c r="C78" s="1" t="s">
        <v>161</v>
      </c>
      <c r="D78" s="1" t="s">
        <v>162</v>
      </c>
    </row>
    <row r="79" spans="1:4" ht="20.100000000000001" customHeight="1" x14ac:dyDescent="0.15">
      <c r="A79" s="1" t="s">
        <v>164</v>
      </c>
      <c r="B79" s="1" t="str">
        <f>"866-0831"</f>
        <v>866-0831</v>
      </c>
      <c r="C79" s="1" t="s">
        <v>428</v>
      </c>
      <c r="D79" s="1" t="s">
        <v>163</v>
      </c>
    </row>
    <row r="80" spans="1:4" ht="20.100000000000001" customHeight="1" x14ac:dyDescent="0.15">
      <c r="A80" s="1" t="s">
        <v>166</v>
      </c>
      <c r="B80" s="1" t="str">
        <f>"867-0011"</f>
        <v>867-0011</v>
      </c>
      <c r="C80" s="1" t="s">
        <v>429</v>
      </c>
      <c r="D80" s="1" t="s">
        <v>165</v>
      </c>
    </row>
    <row r="81" spans="1:4" ht="20.100000000000001" customHeight="1" x14ac:dyDescent="0.15">
      <c r="A81" s="1" t="s">
        <v>168</v>
      </c>
      <c r="B81" s="1" t="str">
        <f>"867-0012"</f>
        <v>867-0012</v>
      </c>
      <c r="C81" s="1" t="s">
        <v>430</v>
      </c>
      <c r="D81" s="1" t="s">
        <v>167</v>
      </c>
    </row>
    <row r="82" spans="1:4" ht="20.100000000000001" customHeight="1" x14ac:dyDescent="0.15">
      <c r="A82" s="1" t="s">
        <v>170</v>
      </c>
      <c r="B82" s="1" t="str">
        <f>"869-5603"</f>
        <v>869-5603</v>
      </c>
      <c r="C82" s="1" t="s">
        <v>501</v>
      </c>
      <c r="D82" s="1" t="s">
        <v>169</v>
      </c>
    </row>
    <row r="83" spans="1:4" ht="20.100000000000001" customHeight="1" x14ac:dyDescent="0.15">
      <c r="A83" s="1" t="s">
        <v>172</v>
      </c>
      <c r="B83" s="1" t="str">
        <f>"867-0058"</f>
        <v>867-0058</v>
      </c>
      <c r="C83" s="1" t="s">
        <v>431</v>
      </c>
      <c r="D83" s="1" t="s">
        <v>171</v>
      </c>
    </row>
    <row r="84" spans="1:4" ht="20.100000000000001" customHeight="1" x14ac:dyDescent="0.15">
      <c r="A84" s="1" t="s">
        <v>174</v>
      </c>
      <c r="B84" s="1" t="str">
        <f>"868-0501"</f>
        <v>868-0501</v>
      </c>
      <c r="C84" s="1" t="s">
        <v>432</v>
      </c>
      <c r="D84" s="1" t="s">
        <v>173</v>
      </c>
    </row>
    <row r="85" spans="1:4" ht="20.100000000000001" customHeight="1" x14ac:dyDescent="0.15">
      <c r="A85" s="1" t="s">
        <v>176</v>
      </c>
      <c r="B85" s="1" t="str">
        <f>"868-0501"</f>
        <v>868-0501</v>
      </c>
      <c r="C85" s="1" t="s">
        <v>433</v>
      </c>
      <c r="D85" s="1" t="s">
        <v>175</v>
      </c>
    </row>
    <row r="86" spans="1:4" ht="20.100000000000001" customHeight="1" x14ac:dyDescent="0.15">
      <c r="A86" s="1" t="s">
        <v>178</v>
      </c>
      <c r="B86" s="1" t="str">
        <f>"868-0701"</f>
        <v>868-0701</v>
      </c>
      <c r="C86" s="1" t="s">
        <v>500</v>
      </c>
      <c r="D86" s="1" t="s">
        <v>177</v>
      </c>
    </row>
    <row r="87" spans="1:4" ht="20.100000000000001" customHeight="1" x14ac:dyDescent="0.15">
      <c r="A87" s="1" t="s">
        <v>180</v>
      </c>
      <c r="B87" s="1" t="str">
        <f>"868-0421"</f>
        <v>868-0421</v>
      </c>
      <c r="C87" s="1" t="s">
        <v>434</v>
      </c>
      <c r="D87" s="1" t="s">
        <v>179</v>
      </c>
    </row>
    <row r="88" spans="1:4" ht="20.100000000000001" customHeight="1" x14ac:dyDescent="0.15">
      <c r="A88" s="1" t="s">
        <v>183</v>
      </c>
      <c r="B88" s="1" t="str">
        <f>"868-0422"</f>
        <v>868-0422</v>
      </c>
      <c r="C88" s="1" t="s">
        <v>181</v>
      </c>
      <c r="D88" s="1" t="s">
        <v>182</v>
      </c>
    </row>
    <row r="89" spans="1:4" ht="20.100000000000001" customHeight="1" x14ac:dyDescent="0.15">
      <c r="A89" s="1" t="s">
        <v>184</v>
      </c>
      <c r="B89" s="1" t="str">
        <f>"868-0303"</f>
        <v>868-0303</v>
      </c>
      <c r="C89" s="1" t="s">
        <v>435</v>
      </c>
      <c r="D89" s="1" t="s">
        <v>184</v>
      </c>
    </row>
    <row r="90" spans="1:4" ht="20.100000000000001" customHeight="1" x14ac:dyDescent="0.15">
      <c r="A90" s="1" t="s">
        <v>186</v>
      </c>
      <c r="B90" s="1" t="str">
        <f>"868-0092"</f>
        <v>868-0092</v>
      </c>
      <c r="C90" s="1" t="s">
        <v>436</v>
      </c>
      <c r="D90" s="1" t="s">
        <v>185</v>
      </c>
    </row>
    <row r="91" spans="1:4" ht="20.100000000000001" customHeight="1" x14ac:dyDescent="0.15">
      <c r="A91" s="1" t="s">
        <v>188</v>
      </c>
      <c r="B91" s="1" t="str">
        <f>"868-0086"</f>
        <v>868-0086</v>
      </c>
      <c r="C91" s="1" t="s">
        <v>437</v>
      </c>
      <c r="D91" s="1" t="s">
        <v>187</v>
      </c>
    </row>
    <row r="92" spans="1:4" ht="20.100000000000001" customHeight="1" x14ac:dyDescent="0.15">
      <c r="A92" s="1" t="s">
        <v>190</v>
      </c>
      <c r="B92" s="1" t="str">
        <f>"868-0422"</f>
        <v>868-0422</v>
      </c>
      <c r="C92" s="1" t="s">
        <v>438</v>
      </c>
      <c r="D92" s="1" t="s">
        <v>189</v>
      </c>
    </row>
    <row r="93" spans="1:4" ht="20.100000000000001" customHeight="1" x14ac:dyDescent="0.15">
      <c r="A93" s="1" t="s">
        <v>193</v>
      </c>
      <c r="B93" s="1" t="str">
        <f>"868-0021"</f>
        <v>868-0021</v>
      </c>
      <c r="C93" s="1" t="s">
        <v>191</v>
      </c>
      <c r="D93" s="1" t="s">
        <v>192</v>
      </c>
    </row>
    <row r="94" spans="1:4" ht="20.100000000000001" customHeight="1" x14ac:dyDescent="0.15">
      <c r="A94" s="1" t="s">
        <v>195</v>
      </c>
      <c r="B94" s="1" t="str">
        <f>"868-0607"</f>
        <v>868-0607</v>
      </c>
      <c r="C94" s="1" t="s">
        <v>439</v>
      </c>
      <c r="D94" s="1" t="s">
        <v>194</v>
      </c>
    </row>
    <row r="95" spans="1:4" ht="20.100000000000001" customHeight="1" x14ac:dyDescent="0.15">
      <c r="A95" s="1" t="s">
        <v>197</v>
      </c>
      <c r="B95" s="1" t="str">
        <f>"868-0072"</f>
        <v>868-0072</v>
      </c>
      <c r="C95" s="1" t="s">
        <v>440</v>
      </c>
      <c r="D95" s="1" t="s">
        <v>196</v>
      </c>
    </row>
    <row r="96" spans="1:4" ht="20.100000000000001" customHeight="1" x14ac:dyDescent="0.15">
      <c r="A96" s="1" t="s">
        <v>199</v>
      </c>
      <c r="B96" s="1" t="str">
        <f>"868-0501"</f>
        <v>868-0501</v>
      </c>
      <c r="C96" s="1" t="s">
        <v>441</v>
      </c>
      <c r="D96" s="1" t="s">
        <v>198</v>
      </c>
    </row>
    <row r="97" spans="1:4" ht="20.100000000000001" customHeight="1" x14ac:dyDescent="0.15">
      <c r="A97" s="1" t="s">
        <v>201</v>
      </c>
      <c r="B97" s="1" t="str">
        <f>"868-0302"</f>
        <v>868-0302</v>
      </c>
      <c r="C97" s="1" t="s">
        <v>442</v>
      </c>
      <c r="D97" s="1" t="s">
        <v>200</v>
      </c>
    </row>
    <row r="98" spans="1:4" ht="20.100000000000001" customHeight="1" x14ac:dyDescent="0.15">
      <c r="A98" s="1" t="s">
        <v>203</v>
      </c>
      <c r="B98" s="1" t="str">
        <f>"865-0023"</f>
        <v>865-0023</v>
      </c>
      <c r="C98" s="1" t="s">
        <v>204</v>
      </c>
      <c r="D98" s="1" t="s">
        <v>202</v>
      </c>
    </row>
    <row r="99" spans="1:4" ht="20.100000000000001" customHeight="1" x14ac:dyDescent="0.15">
      <c r="A99" s="1" t="s">
        <v>206</v>
      </c>
      <c r="B99" s="1" t="str">
        <f>"864-0002"</f>
        <v>864-0002</v>
      </c>
      <c r="C99" s="1" t="s">
        <v>207</v>
      </c>
      <c r="D99" s="1" t="s">
        <v>205</v>
      </c>
    </row>
    <row r="100" spans="1:4" ht="20.100000000000001" customHeight="1" x14ac:dyDescent="0.15">
      <c r="A100" s="1" t="s">
        <v>210</v>
      </c>
      <c r="B100" s="1" t="str">
        <f>"864-0041"</f>
        <v>864-0041</v>
      </c>
      <c r="C100" s="1" t="s">
        <v>208</v>
      </c>
      <c r="D100" s="1" t="s">
        <v>209</v>
      </c>
    </row>
    <row r="101" spans="1:4" ht="20.100000000000001" customHeight="1" x14ac:dyDescent="0.15">
      <c r="A101" s="1" t="s">
        <v>212</v>
      </c>
      <c r="B101" s="1" t="str">
        <f>"865-0134"</f>
        <v>865-0134</v>
      </c>
      <c r="C101" s="1" t="s">
        <v>443</v>
      </c>
      <c r="D101" s="1" t="s">
        <v>211</v>
      </c>
    </row>
    <row r="102" spans="1:4" ht="20.100000000000001" customHeight="1" x14ac:dyDescent="0.15">
      <c r="A102" s="1" t="s">
        <v>215</v>
      </c>
      <c r="B102" s="1" t="str">
        <f>"861-0921"</f>
        <v>861-0921</v>
      </c>
      <c r="C102" s="1" t="s">
        <v>213</v>
      </c>
      <c r="D102" s="1" t="s">
        <v>214</v>
      </c>
    </row>
    <row r="103" spans="1:4" ht="20.100000000000001" customHeight="1" x14ac:dyDescent="0.15">
      <c r="A103" s="1" t="s">
        <v>217</v>
      </c>
      <c r="B103" s="1" t="str">
        <f>"864-0163"</f>
        <v>864-0163</v>
      </c>
      <c r="C103" s="1" t="s">
        <v>218</v>
      </c>
      <c r="D103" s="1" t="s">
        <v>216</v>
      </c>
    </row>
    <row r="104" spans="1:4" ht="20.100000000000001" customHeight="1" x14ac:dyDescent="0.15">
      <c r="A104" s="1" t="s">
        <v>220</v>
      </c>
      <c r="B104" s="1" t="str">
        <f>"865-0064"</f>
        <v>865-0064</v>
      </c>
      <c r="C104" s="1" t="s">
        <v>444</v>
      </c>
      <c r="D104" s="1" t="s">
        <v>219</v>
      </c>
    </row>
    <row r="105" spans="1:4" ht="20.100000000000001" customHeight="1" x14ac:dyDescent="0.15">
      <c r="A105" s="1" t="s">
        <v>222</v>
      </c>
      <c r="B105" s="1" t="str">
        <f>"869-0222"</f>
        <v>869-0222</v>
      </c>
      <c r="C105" s="1" t="s">
        <v>445</v>
      </c>
      <c r="D105" s="1" t="s">
        <v>221</v>
      </c>
    </row>
    <row r="106" spans="1:4" ht="20.100000000000001" customHeight="1" x14ac:dyDescent="0.15">
      <c r="A106" s="1" t="s">
        <v>225</v>
      </c>
      <c r="B106" s="1" t="str">
        <f>"864-0041"</f>
        <v>864-0041</v>
      </c>
      <c r="C106" s="1" t="s">
        <v>223</v>
      </c>
      <c r="D106" s="1" t="s">
        <v>224</v>
      </c>
    </row>
    <row r="107" spans="1:4" ht="20.100000000000001" customHeight="1" x14ac:dyDescent="0.15">
      <c r="A107" s="1" t="s">
        <v>227</v>
      </c>
      <c r="B107" s="1" t="str">
        <f>"864-0004"</f>
        <v>864-0004</v>
      </c>
      <c r="C107" s="1" t="s">
        <v>446</v>
      </c>
      <c r="D107" s="1" t="s">
        <v>226</v>
      </c>
    </row>
    <row r="108" spans="1:4" ht="20.100000000000001" customHeight="1" x14ac:dyDescent="0.15">
      <c r="A108" s="1" t="s">
        <v>229</v>
      </c>
      <c r="B108" s="1" t="str">
        <f>"864-0042"</f>
        <v>864-0042</v>
      </c>
      <c r="C108" s="1" t="s">
        <v>230</v>
      </c>
      <c r="D108" s="1" t="s">
        <v>228</v>
      </c>
    </row>
    <row r="109" spans="1:4" ht="20.100000000000001" customHeight="1" x14ac:dyDescent="0.15">
      <c r="A109" s="1" t="s">
        <v>232</v>
      </c>
      <c r="B109" s="1" t="str">
        <f>"865-0124"</f>
        <v>865-0124</v>
      </c>
      <c r="C109" s="1" t="s">
        <v>447</v>
      </c>
      <c r="D109" s="1" t="s">
        <v>231</v>
      </c>
    </row>
    <row r="110" spans="1:4" ht="20.100000000000001" customHeight="1" x14ac:dyDescent="0.15">
      <c r="A110" s="1" t="s">
        <v>235</v>
      </c>
      <c r="B110" s="1" t="str">
        <f>"865-0005"</f>
        <v>865-0005</v>
      </c>
      <c r="C110" s="1" t="s">
        <v>233</v>
      </c>
      <c r="D110" s="1" t="s">
        <v>234</v>
      </c>
    </row>
    <row r="111" spans="1:4" ht="20.100000000000001" customHeight="1" x14ac:dyDescent="0.15">
      <c r="A111" s="1" t="s">
        <v>238</v>
      </c>
      <c r="B111" s="1" t="str">
        <f>"864-0033"</f>
        <v>864-0033</v>
      </c>
      <c r="C111" s="1" t="s">
        <v>236</v>
      </c>
      <c r="D111" s="1" t="s">
        <v>237</v>
      </c>
    </row>
    <row r="112" spans="1:4" ht="20.100000000000001" customHeight="1" x14ac:dyDescent="0.15">
      <c r="A112" s="1" t="s">
        <v>241</v>
      </c>
      <c r="B112" s="1" t="str">
        <f>"864-0014"</f>
        <v>864-0014</v>
      </c>
      <c r="C112" s="1" t="s">
        <v>239</v>
      </c>
      <c r="D112" s="1" t="s">
        <v>240</v>
      </c>
    </row>
    <row r="113" spans="1:4" ht="20.100000000000001" customHeight="1" x14ac:dyDescent="0.15">
      <c r="A113" s="1" t="s">
        <v>243</v>
      </c>
      <c r="B113" s="1" t="str">
        <f>"864-0005"</f>
        <v>864-0005</v>
      </c>
      <c r="C113" s="1" t="s">
        <v>244</v>
      </c>
      <c r="D113" s="1" t="s">
        <v>242</v>
      </c>
    </row>
    <row r="114" spans="1:4" ht="20.100000000000001" customHeight="1" x14ac:dyDescent="0.15">
      <c r="A114" s="1" t="s">
        <v>247</v>
      </c>
      <c r="B114" s="1" t="str">
        <f>"864-0162"</f>
        <v>864-0162</v>
      </c>
      <c r="C114" s="1" t="s">
        <v>245</v>
      </c>
      <c r="D114" s="1" t="s">
        <v>246</v>
      </c>
    </row>
    <row r="115" spans="1:4" ht="20.100000000000001" customHeight="1" x14ac:dyDescent="0.15">
      <c r="A115" s="1" t="s">
        <v>250</v>
      </c>
      <c r="B115" s="1" t="str">
        <f>"864-0026"</f>
        <v>864-0026</v>
      </c>
      <c r="C115" s="1" t="s">
        <v>248</v>
      </c>
      <c r="D115" s="1" t="s">
        <v>249</v>
      </c>
    </row>
    <row r="116" spans="1:4" ht="20.100000000000001" customHeight="1" x14ac:dyDescent="0.15">
      <c r="A116" s="1" t="s">
        <v>252</v>
      </c>
      <c r="B116" s="1" t="str">
        <f>"869-0213"</f>
        <v>869-0213</v>
      </c>
      <c r="C116" s="1" t="s">
        <v>253</v>
      </c>
      <c r="D116" s="1" t="s">
        <v>251</v>
      </c>
    </row>
    <row r="117" spans="1:4" ht="20.100000000000001" customHeight="1" x14ac:dyDescent="0.15">
      <c r="A117" s="1" t="s">
        <v>255</v>
      </c>
      <c r="B117" s="1" t="str">
        <f>"869-0105"</f>
        <v>869-0105</v>
      </c>
      <c r="C117" s="1" t="s">
        <v>448</v>
      </c>
      <c r="D117" s="1" t="s">
        <v>254</v>
      </c>
    </row>
    <row r="118" spans="1:4" ht="20.100000000000001" customHeight="1" x14ac:dyDescent="0.15">
      <c r="A118" s="1" t="s">
        <v>257</v>
      </c>
      <c r="B118" s="1" t="str">
        <f>"869-0123"</f>
        <v>869-0123</v>
      </c>
      <c r="C118" s="1" t="s">
        <v>449</v>
      </c>
      <c r="D118" s="1" t="s">
        <v>256</v>
      </c>
    </row>
    <row r="119" spans="1:4" ht="20.100000000000001" customHeight="1" x14ac:dyDescent="0.15">
      <c r="A119" s="1" t="s">
        <v>259</v>
      </c>
      <c r="B119" s="1" t="str">
        <f>"869-0123"</f>
        <v>869-0123</v>
      </c>
      <c r="C119" s="1" t="s">
        <v>450</v>
      </c>
      <c r="D119" s="1" t="s">
        <v>258</v>
      </c>
    </row>
    <row r="120" spans="1:4" ht="20.100000000000001" customHeight="1" x14ac:dyDescent="0.15">
      <c r="A120" s="1" t="s">
        <v>261</v>
      </c>
      <c r="B120" s="1" t="str">
        <f>"861-0821"</f>
        <v>861-0821</v>
      </c>
      <c r="C120" s="1" t="s">
        <v>451</v>
      </c>
      <c r="D120" s="1" t="s">
        <v>260</v>
      </c>
    </row>
    <row r="121" spans="1:4" ht="20.100000000000001" customHeight="1" x14ac:dyDescent="0.15">
      <c r="A121" s="1" t="s">
        <v>263</v>
      </c>
      <c r="B121" s="1" t="str">
        <f>"869-0236"</f>
        <v>869-0236</v>
      </c>
      <c r="C121" s="1" t="s">
        <v>264</v>
      </c>
      <c r="D121" s="1" t="s">
        <v>262</v>
      </c>
    </row>
    <row r="122" spans="1:4" ht="20.100000000000001" customHeight="1" x14ac:dyDescent="0.15">
      <c r="A122" s="1" t="s">
        <v>266</v>
      </c>
      <c r="B122" s="1" t="str">
        <f>"865-0016"</f>
        <v>865-0016</v>
      </c>
      <c r="C122" s="1" t="s">
        <v>452</v>
      </c>
      <c r="D122" s="1" t="s">
        <v>265</v>
      </c>
    </row>
    <row r="123" spans="1:4" ht="20.100000000000001" customHeight="1" x14ac:dyDescent="0.15">
      <c r="A123" s="1" t="s">
        <v>268</v>
      </c>
      <c r="B123" s="1" t="str">
        <f>"865-0066"</f>
        <v>865-0066</v>
      </c>
      <c r="C123" s="1" t="s">
        <v>453</v>
      </c>
      <c r="D123" s="1" t="s">
        <v>267</v>
      </c>
    </row>
    <row r="124" spans="1:4" ht="20.100000000000001" customHeight="1" x14ac:dyDescent="0.15">
      <c r="A124" s="1" t="s">
        <v>270</v>
      </c>
      <c r="B124" s="1" t="str">
        <f>"865-0044"</f>
        <v>865-0044</v>
      </c>
      <c r="C124" s="1" t="s">
        <v>454</v>
      </c>
      <c r="D124" s="1" t="s">
        <v>269</v>
      </c>
    </row>
    <row r="125" spans="1:4" ht="20.100000000000001" customHeight="1" x14ac:dyDescent="0.15">
      <c r="A125" s="1" t="s">
        <v>272</v>
      </c>
      <c r="B125" s="1" t="str">
        <f>"865-0051"</f>
        <v>865-0051</v>
      </c>
      <c r="C125" s="1" t="s">
        <v>455</v>
      </c>
      <c r="D125" s="1" t="s">
        <v>271</v>
      </c>
    </row>
    <row r="126" spans="1:4" ht="20.100000000000001" customHeight="1" x14ac:dyDescent="0.15">
      <c r="A126" s="1" t="s">
        <v>274</v>
      </c>
      <c r="B126" s="1" t="str">
        <f>"864-0015"</f>
        <v>864-0015</v>
      </c>
      <c r="C126" s="1" t="s">
        <v>456</v>
      </c>
      <c r="D126" s="1" t="s">
        <v>273</v>
      </c>
    </row>
    <row r="127" spans="1:4" ht="20.100000000000001" customHeight="1" x14ac:dyDescent="0.15">
      <c r="A127" s="1" t="s">
        <v>276</v>
      </c>
      <c r="B127" s="1" t="str">
        <f>"864-0004"</f>
        <v>864-0004</v>
      </c>
      <c r="C127" s="1" t="s">
        <v>457</v>
      </c>
      <c r="D127" s="1" t="s">
        <v>275</v>
      </c>
    </row>
    <row r="128" spans="1:4" ht="20.100000000000001" customHeight="1" x14ac:dyDescent="0.15">
      <c r="A128" s="1" t="s">
        <v>278</v>
      </c>
      <c r="B128" s="1" t="str">
        <f>"864-0002"</f>
        <v>864-0002</v>
      </c>
      <c r="C128" s="1" t="s">
        <v>458</v>
      </c>
      <c r="D128" s="1" t="s">
        <v>277</v>
      </c>
    </row>
    <row r="129" spans="1:4" ht="20.100000000000001" customHeight="1" x14ac:dyDescent="0.15">
      <c r="A129" s="1" t="s">
        <v>280</v>
      </c>
      <c r="B129" s="1" t="str">
        <f>"864-0033"</f>
        <v>864-0033</v>
      </c>
      <c r="C129" s="1" t="s">
        <v>459</v>
      </c>
      <c r="D129" s="1" t="s">
        <v>279</v>
      </c>
    </row>
    <row r="130" spans="1:4" ht="20.100000000000001" customHeight="1" x14ac:dyDescent="0.15">
      <c r="A130" s="1" t="s">
        <v>282</v>
      </c>
      <c r="B130" s="1" t="str">
        <f>"864-0012"</f>
        <v>864-0012</v>
      </c>
      <c r="C130" s="1" t="s">
        <v>460</v>
      </c>
      <c r="D130" s="1" t="s">
        <v>281</v>
      </c>
    </row>
    <row r="131" spans="1:4" ht="20.100000000000001" customHeight="1" x14ac:dyDescent="0.15">
      <c r="A131" s="1" t="s">
        <v>284</v>
      </c>
      <c r="B131" s="1" t="str">
        <f>"864-0011"</f>
        <v>864-0011</v>
      </c>
      <c r="C131" s="1" t="s">
        <v>461</v>
      </c>
      <c r="D131" s="1" t="s">
        <v>283</v>
      </c>
    </row>
    <row r="132" spans="1:4" ht="20.100000000000001" customHeight="1" x14ac:dyDescent="0.15">
      <c r="A132" s="1" t="s">
        <v>286</v>
      </c>
      <c r="B132" s="1" t="str">
        <f>"864-0041"</f>
        <v>864-0041</v>
      </c>
      <c r="C132" s="1" t="s">
        <v>462</v>
      </c>
      <c r="D132" s="1" t="s">
        <v>285</v>
      </c>
    </row>
    <row r="133" spans="1:4" ht="20.100000000000001" customHeight="1" x14ac:dyDescent="0.15">
      <c r="A133" s="1" t="s">
        <v>288</v>
      </c>
      <c r="B133" s="1" t="str">
        <f>"864-0162"</f>
        <v>864-0162</v>
      </c>
      <c r="C133" s="1" t="s">
        <v>463</v>
      </c>
      <c r="D133" s="1" t="s">
        <v>287</v>
      </c>
    </row>
    <row r="134" spans="1:4" ht="20.100000000000001" customHeight="1" x14ac:dyDescent="0.15">
      <c r="A134" s="1" t="s">
        <v>290</v>
      </c>
      <c r="B134" s="1" t="str">
        <f>"864-0163"</f>
        <v>864-0163</v>
      </c>
      <c r="C134" s="1" t="s">
        <v>464</v>
      </c>
      <c r="D134" s="1" t="s">
        <v>289</v>
      </c>
    </row>
    <row r="135" spans="1:4" ht="20.100000000000001" customHeight="1" x14ac:dyDescent="0.15">
      <c r="A135" s="1" t="s">
        <v>293</v>
      </c>
      <c r="B135" s="1" t="str">
        <f>"869-0432"</f>
        <v>869-0432</v>
      </c>
      <c r="C135" s="1" t="s">
        <v>291</v>
      </c>
      <c r="D135" s="1" t="s">
        <v>292</v>
      </c>
    </row>
    <row r="136" spans="1:4" ht="20.100000000000001" customHeight="1" x14ac:dyDescent="0.15">
      <c r="A136" s="1" t="s">
        <v>296</v>
      </c>
      <c r="B136" s="1" t="str">
        <f>"869-0552"</f>
        <v>869-0552</v>
      </c>
      <c r="C136" s="1" t="s">
        <v>294</v>
      </c>
      <c r="D136" s="1" t="s">
        <v>295</v>
      </c>
    </row>
    <row r="137" spans="1:4" ht="20.100000000000001" customHeight="1" x14ac:dyDescent="0.15">
      <c r="A137" s="1" t="s">
        <v>299</v>
      </c>
      <c r="B137" s="1" t="str">
        <f>"869-0521"</f>
        <v>869-0521</v>
      </c>
      <c r="C137" s="1" t="s">
        <v>297</v>
      </c>
      <c r="D137" s="1" t="s">
        <v>298</v>
      </c>
    </row>
    <row r="138" spans="1:4" ht="20.100000000000001" customHeight="1" x14ac:dyDescent="0.15">
      <c r="A138" s="1" t="s">
        <v>301</v>
      </c>
      <c r="B138" s="1" t="s">
        <v>484</v>
      </c>
      <c r="C138" s="1" t="s">
        <v>465</v>
      </c>
      <c r="D138" s="1" t="s">
        <v>300</v>
      </c>
    </row>
    <row r="139" spans="1:4" ht="20.100000000000001" customHeight="1" x14ac:dyDescent="0.15">
      <c r="A139" s="1" t="s">
        <v>303</v>
      </c>
      <c r="B139" s="1" t="str">
        <f>"869-0502"</f>
        <v>869-0502</v>
      </c>
      <c r="C139" s="1" t="s">
        <v>502</v>
      </c>
      <c r="D139" s="1" t="s">
        <v>302</v>
      </c>
    </row>
    <row r="140" spans="1:4" ht="20.100000000000001" customHeight="1" x14ac:dyDescent="0.15">
      <c r="A140" s="1" t="s">
        <v>305</v>
      </c>
      <c r="B140" s="1" t="str">
        <f>"861-4406"</f>
        <v>861-4406</v>
      </c>
      <c r="C140" s="1" t="s">
        <v>466</v>
      </c>
      <c r="D140" s="1" t="s">
        <v>304</v>
      </c>
    </row>
    <row r="141" spans="1:4" ht="20.100000000000001" customHeight="1" x14ac:dyDescent="0.15">
      <c r="A141" s="1" t="s">
        <v>307</v>
      </c>
      <c r="B141" s="1" t="str">
        <f>"869-0422"</f>
        <v>869-0422</v>
      </c>
      <c r="C141" s="1" t="s">
        <v>467</v>
      </c>
      <c r="D141" s="1" t="s">
        <v>306</v>
      </c>
    </row>
    <row r="142" spans="1:4" ht="20.100000000000001" customHeight="1" x14ac:dyDescent="0.15">
      <c r="A142" s="1" t="s">
        <v>309</v>
      </c>
      <c r="B142" s="1" t="str">
        <f>"869-0533"</f>
        <v>869-0533</v>
      </c>
      <c r="C142" s="1" t="s">
        <v>468</v>
      </c>
      <c r="D142" s="1" t="s">
        <v>308</v>
      </c>
    </row>
    <row r="143" spans="1:4" ht="20.100000000000001" customHeight="1" x14ac:dyDescent="0.15">
      <c r="A143" s="1" t="s">
        <v>311</v>
      </c>
      <c r="B143" s="1" t="str">
        <f>"869-0521"</f>
        <v>869-0521</v>
      </c>
      <c r="C143" s="1" t="s">
        <v>469</v>
      </c>
      <c r="D143" s="1" t="s">
        <v>310</v>
      </c>
    </row>
    <row r="144" spans="1:4" ht="20.100000000000001" customHeight="1" x14ac:dyDescent="0.15">
      <c r="A144" s="1" t="s">
        <v>313</v>
      </c>
      <c r="B144" s="1" t="str">
        <f>"869-0633"</f>
        <v>869-0633</v>
      </c>
      <c r="C144" s="1" t="s">
        <v>470</v>
      </c>
      <c r="D144" s="1" t="s">
        <v>312</v>
      </c>
    </row>
    <row r="145" spans="1:4" ht="20.100000000000001" customHeight="1" x14ac:dyDescent="0.15">
      <c r="A145" s="1" t="s">
        <v>315</v>
      </c>
      <c r="B145" s="1" t="str">
        <f>"869-0512"</f>
        <v>869-0512</v>
      </c>
      <c r="C145" s="1" t="s">
        <v>471</v>
      </c>
      <c r="D145" s="1" t="s">
        <v>314</v>
      </c>
    </row>
    <row r="146" spans="1:4" ht="20.100000000000001" customHeight="1" x14ac:dyDescent="0.15">
      <c r="A146" s="1" t="s">
        <v>317</v>
      </c>
      <c r="B146" s="1" t="str">
        <f>"869-0543"</f>
        <v>869-0543</v>
      </c>
      <c r="C146" s="1" t="s">
        <v>472</v>
      </c>
      <c r="D146" s="1" t="s">
        <v>316</v>
      </c>
    </row>
    <row r="147" spans="1:4" ht="20.100000000000001" customHeight="1" x14ac:dyDescent="0.15">
      <c r="A147" s="1" t="s">
        <v>319</v>
      </c>
      <c r="B147" s="1" t="str">
        <f>"869-0532"</f>
        <v>869-0532</v>
      </c>
      <c r="C147" s="1" t="s">
        <v>473</v>
      </c>
      <c r="D147" s="1" t="s">
        <v>318</v>
      </c>
    </row>
    <row r="148" spans="1:4" ht="20.100000000000001" customHeight="1" x14ac:dyDescent="0.15">
      <c r="A148" s="1" t="s">
        <v>321</v>
      </c>
      <c r="B148" s="1" t="str">
        <f>"869-0416"</f>
        <v>869-0416</v>
      </c>
      <c r="C148" s="1" t="s">
        <v>474</v>
      </c>
      <c r="D148" s="1" t="s">
        <v>320</v>
      </c>
    </row>
    <row r="149" spans="1:4" s="2" customFormat="1" ht="20.100000000000001" customHeight="1" x14ac:dyDescent="0.15">
      <c r="A149" s="5" t="s">
        <v>323</v>
      </c>
      <c r="B149" s="1" t="str">
        <f>"863-0043"</f>
        <v>863-0043</v>
      </c>
      <c r="C149" s="1" t="s">
        <v>324</v>
      </c>
      <c r="D149" s="1" t="s">
        <v>322</v>
      </c>
    </row>
    <row r="150" spans="1:4" s="2" customFormat="1" ht="20.100000000000001" customHeight="1" x14ac:dyDescent="0.15">
      <c r="A150" s="5" t="s">
        <v>326</v>
      </c>
      <c r="B150" s="1" t="str">
        <f>"869-0002"</f>
        <v>869-0002</v>
      </c>
      <c r="C150" s="1" t="s">
        <v>327</v>
      </c>
      <c r="D150" s="1" t="s">
        <v>325</v>
      </c>
    </row>
    <row r="151" spans="1:4" s="2" customFormat="1" ht="20.100000000000001" customHeight="1" x14ac:dyDescent="0.15">
      <c r="A151" s="5" t="s">
        <v>329</v>
      </c>
      <c r="B151" s="1" t="str">
        <f>"863-0002"</f>
        <v>863-0002</v>
      </c>
      <c r="C151" s="1" t="s">
        <v>475</v>
      </c>
      <c r="D151" s="1" t="s">
        <v>328</v>
      </c>
    </row>
    <row r="152" spans="1:4" s="2" customFormat="1" ht="20.100000000000001" customHeight="1" x14ac:dyDescent="0.15">
      <c r="A152" s="4" t="s">
        <v>479</v>
      </c>
      <c r="B152" s="1" t="str">
        <f>"863-0002"</f>
        <v>863-0002</v>
      </c>
      <c r="C152" s="1" t="s">
        <v>330</v>
      </c>
      <c r="D152" s="1" t="s">
        <v>331</v>
      </c>
    </row>
    <row r="153" spans="1:4" s="2" customFormat="1" ht="20.100000000000001" customHeight="1" x14ac:dyDescent="0.15">
      <c r="A153" s="4" t="s">
        <v>480</v>
      </c>
      <c r="B153" s="1" t="str">
        <f>"863-1901"</f>
        <v>863-1901</v>
      </c>
      <c r="C153" s="1" t="s">
        <v>333</v>
      </c>
      <c r="D153" s="1" t="s">
        <v>332</v>
      </c>
    </row>
    <row r="154" spans="1:4" s="2" customFormat="1" ht="20.100000000000001" customHeight="1" x14ac:dyDescent="0.15">
      <c r="A154" s="5" t="s">
        <v>336</v>
      </c>
      <c r="B154" s="1" t="str">
        <f>"861-6305"</f>
        <v>861-6305</v>
      </c>
      <c r="C154" s="1" t="s">
        <v>334</v>
      </c>
      <c r="D154" s="1" t="s">
        <v>335</v>
      </c>
    </row>
    <row r="155" spans="1:4" s="2" customFormat="1" ht="20.100000000000001" customHeight="1" x14ac:dyDescent="0.15">
      <c r="A155" s="5" t="s">
        <v>339</v>
      </c>
      <c r="B155" s="1" t="str">
        <f>"863-0041"</f>
        <v>863-0041</v>
      </c>
      <c r="C155" s="1" t="s">
        <v>337</v>
      </c>
      <c r="D155" s="1" t="s">
        <v>338</v>
      </c>
    </row>
    <row r="156" spans="1:4" s="2" customFormat="1" ht="20.100000000000001" customHeight="1" x14ac:dyDescent="0.15">
      <c r="A156" s="5" t="s">
        <v>342</v>
      </c>
      <c r="B156" s="1" t="str">
        <f>"863-0048"</f>
        <v>863-0048</v>
      </c>
      <c r="C156" s="1" t="s">
        <v>340</v>
      </c>
      <c r="D156" s="1" t="s">
        <v>341</v>
      </c>
    </row>
    <row r="157" spans="1:4" s="2" customFormat="1" ht="20.100000000000001" customHeight="1" x14ac:dyDescent="0.15">
      <c r="A157" s="5" t="s">
        <v>344</v>
      </c>
      <c r="B157" s="1" t="str">
        <f>"963-1721"</f>
        <v>963-1721</v>
      </c>
      <c r="C157" s="1" t="s">
        <v>345</v>
      </c>
      <c r="D157" s="1" t="s">
        <v>343</v>
      </c>
    </row>
    <row r="158" spans="1:4" s="2" customFormat="1" ht="20.100000000000001" customHeight="1" x14ac:dyDescent="0.15">
      <c r="A158" s="5" t="s">
        <v>348</v>
      </c>
      <c r="B158" s="1" t="str">
        <f>"866-0101"</f>
        <v>866-0101</v>
      </c>
      <c r="C158" s="1" t="s">
        <v>346</v>
      </c>
      <c r="D158" s="1" t="s">
        <v>347</v>
      </c>
    </row>
    <row r="159" spans="1:4" s="2" customFormat="1" ht="20.100000000000001" customHeight="1" x14ac:dyDescent="0.15">
      <c r="A159" s="5" t="s">
        <v>351</v>
      </c>
      <c r="B159" s="1" t="str">
        <f>"863-0041"</f>
        <v>863-0041</v>
      </c>
      <c r="C159" s="1" t="s">
        <v>349</v>
      </c>
      <c r="D159" s="1" t="s">
        <v>350</v>
      </c>
    </row>
    <row r="160" spans="1:4" s="2" customFormat="1" ht="20.100000000000001" customHeight="1" x14ac:dyDescent="0.15">
      <c r="A160" s="1" t="s">
        <v>354</v>
      </c>
      <c r="B160" s="1" t="str">
        <f>"863-0038"</f>
        <v>863-0038</v>
      </c>
      <c r="C160" s="1" t="s">
        <v>352</v>
      </c>
      <c r="D160" s="1" t="s">
        <v>353</v>
      </c>
    </row>
    <row r="161" spans="1:4" s="2" customFormat="1" ht="20.100000000000001" customHeight="1" x14ac:dyDescent="0.15">
      <c r="A161" s="1" t="s">
        <v>357</v>
      </c>
      <c r="B161" s="1" t="str">
        <f>"863-2804"</f>
        <v>863-2804</v>
      </c>
      <c r="C161" s="1" t="s">
        <v>355</v>
      </c>
      <c r="D161" s="1" t="s">
        <v>356</v>
      </c>
    </row>
    <row r="162" spans="1:4" s="2" customFormat="1" ht="20.100000000000001" customHeight="1" x14ac:dyDescent="0.15">
      <c r="A162" s="1" t="s">
        <v>360</v>
      </c>
      <c r="B162" s="1" t="str">
        <f>"861-7203"</f>
        <v>861-7203</v>
      </c>
      <c r="C162" s="1" t="s">
        <v>358</v>
      </c>
      <c r="D162" s="1" t="s">
        <v>359</v>
      </c>
    </row>
    <row r="163" spans="1:4" s="2" customFormat="1" ht="20.100000000000001" customHeight="1" x14ac:dyDescent="0.15">
      <c r="A163" s="1" t="s">
        <v>363</v>
      </c>
      <c r="B163" s="1" t="str">
        <f>"863-1901"</f>
        <v>863-1901</v>
      </c>
      <c r="C163" s="1" t="s">
        <v>361</v>
      </c>
      <c r="D163" s="1" t="s">
        <v>362</v>
      </c>
    </row>
    <row r="164" spans="1:4" s="2" customFormat="1" ht="20.100000000000001" customHeight="1" x14ac:dyDescent="0.15">
      <c r="A164" s="1" t="s">
        <v>366</v>
      </c>
      <c r="B164" s="1" t="str">
        <f>"863-1901"</f>
        <v>863-1901</v>
      </c>
      <c r="C164" s="1" t="s">
        <v>364</v>
      </c>
      <c r="D164" s="1" t="s">
        <v>365</v>
      </c>
    </row>
    <row r="165" spans="1:4" s="2" customFormat="1" ht="20.100000000000001" customHeight="1" x14ac:dyDescent="0.15">
      <c r="A165" s="1" t="s">
        <v>369</v>
      </c>
      <c r="B165" s="1" t="str">
        <f>"863-0044"</f>
        <v>863-0044</v>
      </c>
      <c r="C165" s="1" t="s">
        <v>367</v>
      </c>
      <c r="D165" s="1" t="s">
        <v>368</v>
      </c>
    </row>
    <row r="166" spans="1:4" s="2" customFormat="1" ht="20.100000000000001" customHeight="1" x14ac:dyDescent="0.15">
      <c r="A166" s="1" t="s">
        <v>481</v>
      </c>
      <c r="B166" s="1" t="str">
        <f>"863-0003"</f>
        <v>863-0003</v>
      </c>
      <c r="C166" s="1" t="s">
        <v>370</v>
      </c>
      <c r="D166" s="1" t="s">
        <v>371</v>
      </c>
    </row>
    <row r="167" spans="1:4" s="2" customFormat="1" ht="20.100000000000001" customHeight="1" x14ac:dyDescent="0.15">
      <c r="A167" s="1" t="s">
        <v>374</v>
      </c>
      <c r="B167" s="1" t="str">
        <f>"863-0003"</f>
        <v>863-0003</v>
      </c>
      <c r="C167" s="1" t="s">
        <v>372</v>
      </c>
      <c r="D167" s="1" t="s">
        <v>373</v>
      </c>
    </row>
    <row r="168" spans="1:4" s="2" customFormat="1" ht="20.100000000000001" customHeight="1" x14ac:dyDescent="0.15">
      <c r="A168" s="1" t="s">
        <v>377</v>
      </c>
      <c r="B168" s="1" t="str">
        <f>"863-0003"</f>
        <v>863-0003</v>
      </c>
      <c r="C168" s="1" t="s">
        <v>375</v>
      </c>
      <c r="D168" s="1" t="s">
        <v>376</v>
      </c>
    </row>
    <row r="169" spans="1:4" s="2" customFormat="1" ht="20.100000000000001" customHeight="1" x14ac:dyDescent="0.15">
      <c r="A169" s="1" t="s">
        <v>380</v>
      </c>
      <c r="B169" s="1" t="str">
        <f>"863-0041"</f>
        <v>863-0041</v>
      </c>
      <c r="C169" s="1" t="s">
        <v>378</v>
      </c>
      <c r="D169" s="1" t="s">
        <v>379</v>
      </c>
    </row>
    <row r="170" spans="1:4" s="2" customFormat="1" ht="20.100000000000001" customHeight="1" x14ac:dyDescent="0.15">
      <c r="A170" s="1" t="s">
        <v>383</v>
      </c>
      <c r="B170" s="1" t="str">
        <f>"863-2171"</f>
        <v>863-2171</v>
      </c>
      <c r="C170" s="1" t="s">
        <v>381</v>
      </c>
      <c r="D170" s="1" t="s">
        <v>382</v>
      </c>
    </row>
    <row r="171" spans="1:4" s="2" customFormat="1" x14ac:dyDescent="0.15"/>
  </sheetData>
  <autoFilter ref="A2:D170"/>
  <phoneticPr fontId="18"/>
  <pageMargins left="0.70866141732283472" right="0.11811023622047245" top="0.74803149606299213" bottom="0.74803149606299213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1650484</cp:lastModifiedBy>
  <cp:lastPrinted>2021-05-06T04:52:20Z</cp:lastPrinted>
  <dcterms:created xsi:type="dcterms:W3CDTF">2021-04-12T08:41:44Z</dcterms:created>
  <dcterms:modified xsi:type="dcterms:W3CDTF">2022-11-08T05:25:17Z</dcterms:modified>
</cp:coreProperties>
</file>