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7.20\data\建設課\公営企業 経営比較分析表\R2年度分\"/>
    </mc:Choice>
  </mc:AlternateContent>
  <workbookProtection workbookAlgorithmName="SHA-512" workbookHashValue="MNAcnpAo6flHgvpGRfTP9Ai2WRQ+YWDIaC/yF06ja3QxZaElJMfV3PTjypkIUwjzxY4WONZ4s5d4OkqbfOqkNQ==" workbookSaltValue="Da6JWWA87/lmcV3hl8XPV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<sst xmlns="http://schemas.openxmlformats.org/spreadsheetml/2006/main" count="236" uniqueCount="121">
  <si>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</si>
  <si>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</si>
  <si>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</si>
  <si>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</si>
  <si>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</si>
  <si>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</si>
  <si>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</si>
  <si>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</si>
  <si>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</si>
  <si>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</si>
  <si>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</si>
  <si>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</si>
  <si>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</si>
  <si>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</si>
  <si>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</si>
  <si>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</si>
  <si>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</si>
  <si>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</si>
  <si>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</si>
  <si>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</si>
  <si>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</si>
  <si>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</si>
  <si>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</si>
  <si>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</si>
  <si>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</si>
  <si>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</si>
  <si>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</si>
  <si>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</si>
  <si>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</si>
  <si>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</si>
  <si>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</si>
  <si>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</si>
  <si>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</si>
  <si>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</si>
  <si>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</si>
  <si>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</si>
  <si>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</si>
  <si>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</si>
  <si>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</si>
  <si>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</si>
  <si>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</si>
  <si>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</si>
  <si>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</si>
  <si>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</si>
  <si>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</si>
  <si>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</si>
  <si>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</si>
  <si>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</si>
  <si>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</si>
  <si>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</si>
  <si>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</si>
  <si>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</si>
  <si>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</si>
  <si>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</si>
  <si>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</si>
  <si>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</si>
  <si>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</si>
  <si>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</si>
  <si>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</si>
  <si>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</si>
  <si>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</si>
  <si>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</si>
  <si>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</si>
  <si>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</si>
  <si>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</si>
  <si>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</si>
  <si>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</si>
  <si>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</si>
  <si>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</si>
  <si>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</si>
  <si>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</si>
  <si>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</si>
  <si>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</si>
  <si>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</si>
  <si>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</si>
  <si>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</si>
  <si>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</si>
  <si>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</si>
  <si>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</si>
  <si>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</si>
  <si>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</si>
  <si>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</si>
  <si>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</si>
  <si>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</si>
  <si>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</si>
  <si>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</si>
  <si>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</si>
  <si>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</si>
  <si>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</si>
  <si>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</si>
  <si>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</si>
  <si>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</si>
  <si>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</si>
  <si>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</si>
  <si>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</si>
  <si>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</si>
  <si>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</si>
  <si>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</si>
  <si>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</si>
  <si>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水上村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</si>
  <si>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</si>
  <si>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</si>
  <si>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</si>
  <si>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</si>
  <si>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</si>
  <si>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</si>
  <si>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</si>
  <si>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</si>
  <si>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</si>
  <si>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</si>
  <si>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</si>
  <si>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</si>
  <si>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</si>
  <si>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</si>
  <si>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</si>
  <si>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</si>
  <si>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</si>
  <si>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</si>
  <si>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Ｒ1に策定した事業計画に伴い、適正な老朽化対策及び機能強化を実施していく。
現在、公営企業会計移行に向けＲ３年度から事業を開始しており、Ｒ６年度からの法適用化を目指している。</t>
    <rPh sb="61" eb="63">
      <t>カイシ</t>
    </rPh>
    <phoneticPr fontId="4"/>
  </si>
  <si>
    <t>機械設備の更新時期が来ており、Ｒ1年に事業計画を策定した。
今後は、同計画に基づき処理場の機器更新等を実施していくため、多大な経費が掛かることが予想されるため、適正な運営管理を行っていく上で、接続率の向上及び不必要な経費の削減に努めていきたい。
【経営戦略】
H29.3月　策定済み
※法適用化に伴い見直していく必要あり。</t>
    <phoneticPr fontId="4"/>
  </si>
  <si>
    <t>①収益的収支比率
収支比率は100％以上となっているが、使用料収入だけでは賄えず、現状としては、一般会計からの繰入により維持管理を行っている。
今後公営企業会計へと移行するにあたり、基準外繰入を抑えるような検討を行っていく必要がある。
⑤経費回収率
前年度より若干の改善は見られたが、類似団体と比較しても平均を下回っている。人口減少に伴う使用料収入が減少する中、施設の更新等も控えており財源の確保が課題である。
⑥汚水処理原価
類似団体と比較すると処理原価は低く抑えられているが、今後施設の改築更新を実施していく上で、処理費の増加が見込まれる。
⑦施設利用率
表中にはデータが記載されていないが、R1及びR2もH29と同程度の数値を保っており、十分な利用率を確保している。
⑧水洗化率
平均値を上回ってはいるが、Ｈ30年度をピークに右肩下がりを見せている。今後とも普及啓発を行い接続率の向上に努めていきたい。</t>
    <rPh sb="72" eb="74">
      <t>コンゴ</t>
    </rPh>
    <rPh sb="74" eb="76">
      <t>コウエイ</t>
    </rPh>
    <rPh sb="76" eb="78">
      <t>キギョウ</t>
    </rPh>
    <rPh sb="78" eb="80">
      <t>カイケイ</t>
    </rPh>
    <rPh sb="82" eb="84">
      <t>イコウ</t>
    </rPh>
    <rPh sb="91" eb="93">
      <t>キジュン</t>
    </rPh>
    <rPh sb="93" eb="94">
      <t>ガイ</t>
    </rPh>
    <rPh sb="94" eb="96">
      <t>クリイレ</t>
    </rPh>
    <rPh sb="97" eb="98">
      <t>オサ</t>
    </rPh>
    <rPh sb="103" eb="105">
      <t>ケントウ</t>
    </rPh>
    <rPh sb="106" eb="107">
      <t>オコナ</t>
    </rPh>
    <rPh sb="111" eb="113">
      <t>ヒツヨウ</t>
    </rPh>
    <rPh sb="130" eb="132">
      <t>ジャッカン</t>
    </rPh>
    <rPh sb="133" eb="135">
      <t>カイゼン</t>
    </rPh>
    <rPh sb="136" eb="137">
      <t>ミ</t>
    </rPh>
    <rPh sb="300" eb="301">
      <t>オヨ</t>
    </rPh>
    <rPh sb="359" eb="361">
      <t>ネンド</t>
    </rPh>
    <rPh sb="366" eb="369">
      <t>ミギカタサ</t>
    </rPh>
    <rPh sb="372" eb="373">
      <t>ミ</t>
    </rPh>
    <rPh sb="378" eb="380">
      <t>コンゴ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</si>
</sst>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0-4F16-91F2-48F646C34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0-4F16-91F2-48F646C34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61.42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E-4D04-9C96-201FF2B04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E-4D04-9C96-201FF2B04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85.69</c:v>
                </c:pt>
                <c:pt idx="1">
                  <c:v>85.11</c:v>
                </c:pt>
                <c:pt idx="2">
                  <c:v>86.42</c:v>
                </c:pt>
                <c:pt idx="3">
                  <c:v>86.03</c:v>
                </c:pt>
                <c:pt idx="4">
                  <c:v>85.8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D-46B4-877E-93BDB5B90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ED-46B4-877E-93BDB5B90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100.06</c:v>
                </c:pt>
                <c:pt idx="1">
                  <c:v>98.57</c:v>
                </c:pt>
                <c:pt idx="2">
                  <c:v>100.52</c:v>
                </c:pt>
                <c:pt idx="3">
                  <c:v>100.4</c:v>
                </c:pt>
                <c:pt idx="4">
                  <c:v>102.14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9-459E-A2B4-4E5B340F2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9-459E-A2B4-4E5B340F2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7-41FC-9942-FD72D3DBD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B7-41FC-9942-FD72D3DBD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F-4C17-A83C-E3EE3CA59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3F-4C17-A83C-E3EE3CA59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B-4F5D-857B-FB65C9EB5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B-4F5D-857B-FB65C9EB5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5-4824-B8CC-5DDC447E2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B5-4824-B8CC-5DDC447E2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B-4B09-97C6-C2318C631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6B-4B09-97C6-C2318C631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72.040000000000006</c:v>
                </c:pt>
                <c:pt idx="1">
                  <c:v>50</c:v>
                </c:pt>
                <c:pt idx="2">
                  <c:v>48.07</c:v>
                </c:pt>
                <c:pt idx="3">
                  <c:v>38.700000000000003</c:v>
                </c:pt>
                <c:pt idx="4">
                  <c:v>39.880000000000003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5-4C9E-B90F-075173A56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5-4C9E-B90F-075173A56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133.16999999999999</c:v>
                </c:pt>
                <c:pt idx="1">
                  <c:v>199.08</c:v>
                </c:pt>
                <c:pt idx="2">
                  <c:v>206.46</c:v>
                </c:pt>
                <c:pt idx="3">
                  <c:v>252.47</c:v>
                </c:pt>
                <c:pt idx="4">
                  <c:v>239.69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D-4EAA-8713-81ED6833F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D-4EAA-8713-81ED6833F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6" zoomScaleNormal="100" workbookViewId="0">
      <selection activeCell="BD34" sqref="BD3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熊本県　水上村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2135</v>
      </c>
      <c r="AM8" s="51"/>
      <c r="AN8" s="51"/>
      <c r="AO8" s="51"/>
      <c r="AP8" s="51"/>
      <c r="AQ8" s="51"/>
      <c r="AR8" s="51"/>
      <c r="AS8" s="51"/>
      <c r="AT8" s="46">
        <f>データ!T6</f>
        <v>190.96</v>
      </c>
      <c r="AU8" s="46"/>
      <c r="AV8" s="46"/>
      <c r="AW8" s="46"/>
      <c r="AX8" s="46"/>
      <c r="AY8" s="46"/>
      <c r="AZ8" s="46"/>
      <c r="BA8" s="46"/>
      <c r="BB8" s="46">
        <f>データ!U6</f>
        <v>11.18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29.93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3160</v>
      </c>
      <c r="AE10" s="51"/>
      <c r="AF10" s="51"/>
      <c r="AG10" s="51"/>
      <c r="AH10" s="51"/>
      <c r="AI10" s="51"/>
      <c r="AJ10" s="51"/>
      <c r="AK10" s="2"/>
      <c r="AL10" s="51">
        <f>データ!V6</f>
        <v>634</v>
      </c>
      <c r="AM10" s="51"/>
      <c r="AN10" s="51"/>
      <c r="AO10" s="51"/>
      <c r="AP10" s="51"/>
      <c r="AQ10" s="51"/>
      <c r="AR10" s="51"/>
      <c r="AS10" s="51"/>
      <c r="AT10" s="46">
        <f>データ!W6</f>
        <v>0.59</v>
      </c>
      <c r="AU10" s="46"/>
      <c r="AV10" s="46"/>
      <c r="AW10" s="46"/>
      <c r="AX10" s="46"/>
      <c r="AY10" s="46"/>
      <c r="AZ10" s="46"/>
      <c r="BA10" s="46"/>
      <c r="BB10" s="46">
        <f>データ!X6</f>
        <v>1074.58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120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45</v>
      </c>
      <c r="N86" s="26" t="s">
        <v>45</v>
      </c>
      <c r="O86" s="26" t="str">
        <f>データ!EO6</f>
        <v>【0.16】</v>
      </c>
    </row>
  </sheetData>
  <sheetProtection algorithmName="SHA-512" hashValue="Cu1utKjcWZVE9HGh2TrtS41uUdEpTEDcTHUGfYu9vpig/3FwG58aB3qcyRFyVPP7eV4WJ3U2Daf5es4HS9JNdg==" saltValue="8JCKSzaba6zNIgZgUWGKp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2020</v>
      </c>
      <c r="C6" s="33">
        <f t="shared" ref="C6:X6" si="3">C7</f>
        <v>435074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熊本県　水上村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29.93</v>
      </c>
      <c r="Q6" s="34">
        <f t="shared" si="3"/>
        <v>100</v>
      </c>
      <c r="R6" s="34">
        <f t="shared" si="3"/>
        <v>3160</v>
      </c>
      <c r="S6" s="34">
        <f t="shared" si="3"/>
        <v>2135</v>
      </c>
      <c r="T6" s="34">
        <f t="shared" si="3"/>
        <v>190.96</v>
      </c>
      <c r="U6" s="34">
        <f t="shared" si="3"/>
        <v>11.18</v>
      </c>
      <c r="V6" s="34">
        <f t="shared" si="3"/>
        <v>634</v>
      </c>
      <c r="W6" s="34">
        <f t="shared" si="3"/>
        <v>0.59</v>
      </c>
      <c r="X6" s="34">
        <f t="shared" si="3"/>
        <v>1074.58</v>
      </c>
      <c r="Y6" s="35">
        <f>IF(Y7="",NA(),Y7)</f>
        <v>100.06</v>
      </c>
      <c r="Z6" s="35">
        <f t="shared" ref="Z6:AH6" si="4">IF(Z7="",NA(),Z7)</f>
        <v>98.57</v>
      </c>
      <c r="AA6" s="35">
        <f t="shared" si="4"/>
        <v>100.52</v>
      </c>
      <c r="AB6" s="35">
        <f t="shared" si="4"/>
        <v>100.4</v>
      </c>
      <c r="AC6" s="35">
        <f t="shared" si="4"/>
        <v>102.14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72.040000000000006</v>
      </c>
      <c r="BR6" s="35">
        <f t="shared" ref="BR6:BZ6" si="8">IF(BR7="",NA(),BR7)</f>
        <v>50</v>
      </c>
      <c r="BS6" s="35">
        <f t="shared" si="8"/>
        <v>48.07</v>
      </c>
      <c r="BT6" s="35">
        <f t="shared" si="8"/>
        <v>38.700000000000003</v>
      </c>
      <c r="BU6" s="35">
        <f t="shared" si="8"/>
        <v>39.880000000000003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133.16999999999999</v>
      </c>
      <c r="CC6" s="35">
        <f t="shared" ref="CC6:CK6" si="9">IF(CC7="",NA(),CC7)</f>
        <v>199.08</v>
      </c>
      <c r="CD6" s="35">
        <f t="shared" si="9"/>
        <v>206.46</v>
      </c>
      <c r="CE6" s="35">
        <f t="shared" si="9"/>
        <v>252.47</v>
      </c>
      <c r="CF6" s="35">
        <f t="shared" si="9"/>
        <v>239.69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4">
        <f>IF(CM7="",NA(),CM7)</f>
        <v>0</v>
      </c>
      <c r="CN6" s="35">
        <f t="shared" ref="CN6:CV6" si="10">IF(CN7="",NA(),CN7)</f>
        <v>61.42</v>
      </c>
      <c r="CO6" s="34">
        <f t="shared" si="10"/>
        <v>0</v>
      </c>
      <c r="CP6" s="34">
        <f t="shared" si="10"/>
        <v>0</v>
      </c>
      <c r="CQ6" s="34">
        <f t="shared" si="10"/>
        <v>0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85.69</v>
      </c>
      <c r="CY6" s="35">
        <f t="shared" ref="CY6:DG6" si="11">IF(CY7="",NA(),CY7)</f>
        <v>85.11</v>
      </c>
      <c r="CZ6" s="35">
        <f t="shared" si="11"/>
        <v>86.42</v>
      </c>
      <c r="DA6" s="35">
        <f t="shared" si="11"/>
        <v>86.03</v>
      </c>
      <c r="DB6" s="35">
        <f t="shared" si="11"/>
        <v>85.8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435074</v>
      </c>
      <c r="D7" s="37">
        <v>47</v>
      </c>
      <c r="E7" s="37">
        <v>17</v>
      </c>
      <c r="F7" s="37">
        <v>5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29.93</v>
      </c>
      <c r="Q7" s="38">
        <v>100</v>
      </c>
      <c r="R7" s="38">
        <v>3160</v>
      </c>
      <c r="S7" s="38">
        <v>2135</v>
      </c>
      <c r="T7" s="38">
        <v>190.96</v>
      </c>
      <c r="U7" s="38">
        <v>11.18</v>
      </c>
      <c r="V7" s="38">
        <v>634</v>
      </c>
      <c r="W7" s="38">
        <v>0.59</v>
      </c>
      <c r="X7" s="38">
        <v>1074.58</v>
      </c>
      <c r="Y7" s="38">
        <v>100.06</v>
      </c>
      <c r="Z7" s="38">
        <v>98.57</v>
      </c>
      <c r="AA7" s="38">
        <v>100.52</v>
      </c>
      <c r="AB7" s="38">
        <v>100.4</v>
      </c>
      <c r="AC7" s="38">
        <v>102.14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72.040000000000006</v>
      </c>
      <c r="BR7" s="38">
        <v>50</v>
      </c>
      <c r="BS7" s="38">
        <v>48.07</v>
      </c>
      <c r="BT7" s="38">
        <v>38.700000000000003</v>
      </c>
      <c r="BU7" s="38">
        <v>39.880000000000003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133.16999999999999</v>
      </c>
      <c r="CC7" s="38">
        <v>199.08</v>
      </c>
      <c r="CD7" s="38">
        <v>206.46</v>
      </c>
      <c r="CE7" s="38">
        <v>252.47</v>
      </c>
      <c r="CF7" s="38">
        <v>239.69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0</v>
      </c>
      <c r="CN7" s="38">
        <v>61.42</v>
      </c>
      <c r="CO7" s="38">
        <v>0</v>
      </c>
      <c r="CP7" s="38">
        <v>0</v>
      </c>
      <c r="CQ7" s="38">
        <v>0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85.69</v>
      </c>
      <c r="CY7" s="38">
        <v>85.11</v>
      </c>
      <c r="CZ7" s="38">
        <v>86.42</v>
      </c>
      <c r="DA7" s="38">
        <v>86.03</v>
      </c>
      <c r="DB7" s="38">
        <v>85.8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115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西野亮</cp:lastModifiedBy>
  <cp:lastPrinted>2022-02-08T23:41:22Z</cp:lastPrinted>
  <dcterms:created xsi:type="dcterms:W3CDTF">2021-12-03T08:03:09Z</dcterms:created>
  <dcterms:modified xsi:type="dcterms:W3CDTF">2022-02-18T08:46:07Z</dcterms:modified>
  <cp:category/>
</cp:coreProperties>
</file>