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jimukumi01\Desktop\公営企業に係る経営比較分析表（令和2年度決算）の分析等について\50 八代生活環境事務組合\水道\"/>
    </mc:Choice>
  </mc:AlternateContent>
  <xr:revisionPtr revIDLastSave="0" documentId="13_ncr:1_{BF5FF328-5046-432D-9C4A-0968A29A9A97}" xr6:coauthVersionLast="47" xr6:coauthVersionMax="47" xr10:uidLastSave="{00000000-0000-0000-0000-000000000000}"/>
  <workbookProtection workbookAlgorithmName="SHA-512" workbookHashValue="p6+Wq3rUwTxf5qgJzZ6Re4D2du92s4fG//nHcLqqNeCtLcF3ttjOhQBXmGy4SvQyvnMVoTI5kt7RGxLR2qmMSg==" workbookSaltValue="frifnnRmnW4KkzjVFZWKs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P6" i="5"/>
  <c r="O6" i="5"/>
  <c r="I10" i="4" s="1"/>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G85" i="4"/>
  <c r="BB10" i="4"/>
  <c r="AT10" i="4"/>
  <c r="W10" i="4"/>
  <c r="P10" i="4"/>
  <c r="B10" i="4"/>
  <c r="AT8" i="4"/>
  <c r="P8" i="4"/>
  <c r="B8" i="4"/>
  <c r="B6"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<sst xmlns="http://schemas.openxmlformats.org/spreadsheetml/2006/main" count="231" uniqueCount="113">
  <si>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</si>
  <si>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</si>
  <si>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</si>
  <si>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</si>
  <si>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</si>
  <si>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</si>
  <si>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</si>
  <si>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</si>
  <si>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</si>
  <si>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</si>
  <si>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</si>
  <si>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</si>
  <si>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</si>
  <si>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</si>
  <si>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</si>
  <si>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</si>
  <si>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</si>
  <si>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</si>
  <si>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</si>
  <si>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</si>
  <si>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</si>
  <si>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</si>
  <si>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</si>
  <si>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</si>
  <si>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</si>
  <si>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</si>
  <si>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</si>
  <si>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</si>
  <si>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</si>
  <si>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</si>
  <si>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</si>
  <si>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</si>
  <si>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</si>
  <si>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</si>
  <si>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</si>
  <si>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</si>
  <si>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</si>
  <si>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</si>
  <si>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</si>
  <si>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</si>
  <si>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</si>
  <si>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</si>
  <si>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</si>
  <si>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</si>
  <si>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</si>
  <si>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</si>
  <si>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</si>
  <si>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</si>
  <si>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</si>
  <si>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</si>
  <si>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</si>
  <si>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</si>
  <si>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</si>
  <si>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</si>
  <si>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</si>
  <si>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</si>
  <si>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</si>
  <si>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</si>
  <si>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</si>
  <si>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</si>
  <si>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</si>
  <si>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</si>
  <si>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</si>
  <si>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</si>
  <si>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</si>
  <si>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</si>
  <si>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</si>
  <si>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</si>
  <si>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</si>
  <si>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</si>
  <si>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</si>
  <si>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</si>
  <si>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</si>
  <si>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</si>
  <si>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</si>
  <si>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</si>
  <si>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</si>
  <si>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</si>
  <si>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</si>
  <si>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</si>
  <si>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</si>
  <si>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</si>
  <si>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</si>
  <si>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</si>
  <si>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</si>
  <si>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</si>
  <si>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</si>
  <si>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</si>
  <si>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</si>
  <si>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</si>
  <si>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</si>
  <si>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</si>
  <si>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八代生活環境事務組合（事業会計分）</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</si>
  <si>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</si>
  <si>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</si>
  <si>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</si>
  <si>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</si>
  <si>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</si>
  <si>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</si>
  <si>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</si>
  <si>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</si>
  <si>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</si>
  <si>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</si>
  <si>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</si>
  <si>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</si>
  <si>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</si>
  <si>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</si>
  <si>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</si>
  <si>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</si>
  <si>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</si>
  <si>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年化率は、類似団体や全国平均に比べ高い値にあります。今年度は下水道工事や道路改良工事等に併せて布設替え工事を行っため、前年度より管路更新率は上昇しているものの、依然として管路の老朽化が進んでいるのが現状です。</t>
    <rPh sb="1" eb="5">
      <t>ケイネンカリツ</t>
    </rPh>
    <rPh sb="7" eb="11">
      <t>ルイジダンタイ</t>
    </rPh>
    <rPh sb="12" eb="16">
      <t>ゼンコクヘイキン</t>
    </rPh>
    <rPh sb="17" eb="18">
      <t>クラ</t>
    </rPh>
    <rPh sb="19" eb="20">
      <t>タカ</t>
    </rPh>
    <rPh sb="21" eb="22">
      <t>アタイ</t>
    </rPh>
    <rPh sb="28" eb="31">
      <t>コンネンド</t>
    </rPh>
    <rPh sb="32" eb="37">
      <t>ゲスイドウコウジ</t>
    </rPh>
    <rPh sb="38" eb="44">
      <t>ドウロカイリョウコウジ</t>
    </rPh>
    <rPh sb="44" eb="45">
      <t>トウ</t>
    </rPh>
    <rPh sb="46" eb="47">
      <t>アワ</t>
    </rPh>
    <rPh sb="49" eb="52">
      <t>フセツガ</t>
    </rPh>
    <rPh sb="53" eb="55">
      <t>コウジ</t>
    </rPh>
    <rPh sb="56" eb="57">
      <t>オコナ</t>
    </rPh>
    <rPh sb="61" eb="64">
      <t>ゼンネンド</t>
    </rPh>
    <rPh sb="66" eb="71">
      <t>カンロコウシンリツ</t>
    </rPh>
    <rPh sb="72" eb="74">
      <t>ジョウショウ</t>
    </rPh>
    <rPh sb="82" eb="84">
      <t>イゼン</t>
    </rPh>
    <rPh sb="87" eb="89">
      <t>カンロ</t>
    </rPh>
    <rPh sb="90" eb="93">
      <t>ロウキュウカ</t>
    </rPh>
    <rPh sb="94" eb="95">
      <t>スス</t>
    </rPh>
    <rPh sb="101" eb="103">
      <t>ゲンジョウ</t>
    </rPh>
    <phoneticPr fontId="4"/>
  </si>
  <si>
    <t>　現時点では経営の健全性及び効率性については概ね確保できているといえます。
　しかし今後、水需要の低迷による料金収入の減少の一方で、浄水場及び導送水管、耐用年数を経過した管路の更新に膨大な事業費が必要となることから、資金積立のため料金改定が必要となることが考えられます。
　令和元年度に新水道ビジョン、令和2年度には経営戦略を策定しており、将来の見通しが示されたことから、それらの計画を基に安定した経営を継続できるよう努めてまいります。</t>
    <rPh sb="1" eb="4">
      <t>ゲンジテン</t>
    </rPh>
    <rPh sb="6" eb="8">
      <t>ケイエイ</t>
    </rPh>
    <rPh sb="9" eb="13">
      <t>ケンゼンセイオヨ</t>
    </rPh>
    <rPh sb="14" eb="17">
      <t>コウリツセイ</t>
    </rPh>
    <rPh sb="22" eb="23">
      <t>オオム</t>
    </rPh>
    <rPh sb="24" eb="26">
      <t>カクホ</t>
    </rPh>
    <rPh sb="42" eb="44">
      <t>コンゴ</t>
    </rPh>
    <rPh sb="45" eb="48">
      <t>ミズジュヨウ</t>
    </rPh>
    <rPh sb="49" eb="51">
      <t>テイメイ</t>
    </rPh>
    <rPh sb="54" eb="56">
      <t>リョウキン</t>
    </rPh>
    <rPh sb="56" eb="58">
      <t>シュウニュウ</t>
    </rPh>
    <rPh sb="59" eb="61">
      <t>ゲンショウ</t>
    </rPh>
    <rPh sb="62" eb="64">
      <t>イッポウ</t>
    </rPh>
    <rPh sb="66" eb="70">
      <t>ジョウスイジョウオヨ</t>
    </rPh>
    <rPh sb="71" eb="75">
      <t>ドウソウスイカン</t>
    </rPh>
    <rPh sb="76" eb="80">
      <t>タイヨウネンスウ</t>
    </rPh>
    <rPh sb="81" eb="83">
      <t>ケイカ</t>
    </rPh>
    <rPh sb="85" eb="87">
      <t>カンロ</t>
    </rPh>
    <rPh sb="88" eb="90">
      <t>コウシン</t>
    </rPh>
    <rPh sb="91" eb="93">
      <t>ボウダイ</t>
    </rPh>
    <rPh sb="94" eb="97">
      <t>ジギョウヒ</t>
    </rPh>
    <rPh sb="98" eb="100">
      <t>ヒツヨウ</t>
    </rPh>
    <rPh sb="170" eb="172">
      <t>ショウライ</t>
    </rPh>
    <rPh sb="173" eb="175">
      <t>ミトオ</t>
    </rPh>
    <rPh sb="177" eb="178">
      <t>シメ</t>
    </rPh>
    <rPh sb="190" eb="192">
      <t>ケイカク</t>
    </rPh>
    <rPh sb="193" eb="194">
      <t>モト</t>
    </rPh>
    <rPh sb="195" eb="197">
      <t>アンテイ</t>
    </rPh>
    <rPh sb="199" eb="201">
      <t>ケイエイ</t>
    </rPh>
    <rPh sb="202" eb="204">
      <t>ケイゾク</t>
    </rPh>
    <rPh sb="209" eb="210">
      <t>ツト</t>
    </rPh>
    <phoneticPr fontId="4"/>
  </si>
  <si>
    <t>〇健全性について
　経常収支比率は、100％を上回る数値で推移しており、黒字経営を維持しています。累積欠損金も発生しておらず、料金回収率も100％を上回っているので、給水に係る費用が料金収入によって賄えているといえます。
　流動比率は前年度に比べわずかに減少していますが、十分な支払い能力があり良好な経営がなされているといえます。
　企業債残高対給水収益比率は、減少傾向にあり類似団体と比較しても低い数字を保っています。
〇効率性について
　施設利用率については類似団体及び全国平均よりも高い数値となっており、例年同様、水源である氷川ダムの水利権の範囲内での適切な運用を行っています。
　有収率においても類似団体、全国平均を上回っていることから、適切な維持管理を行えていることが給水収益に反映されていると考えられます。</t>
    <rPh sb="1" eb="4">
      <t>ケンゼンセイ</t>
    </rPh>
    <rPh sb="10" eb="16">
      <t>ケイジョウシュウシヒリツ</t>
    </rPh>
    <rPh sb="23" eb="25">
      <t>ウワマワ</t>
    </rPh>
    <rPh sb="26" eb="28">
      <t>スウチ</t>
    </rPh>
    <rPh sb="29" eb="31">
      <t>スイイ</t>
    </rPh>
    <rPh sb="36" eb="40">
      <t>クロジケイエイ</t>
    </rPh>
    <rPh sb="41" eb="43">
      <t>イジ</t>
    </rPh>
    <rPh sb="49" eb="76">
      <t>ルイセキケッソンキンモハッセイシテオラズ､リョウキンカイシュウリツモ100パーセントヲウワマワ</t>
    </rPh>
    <rPh sb="83" eb="85">
      <t>キュウスイ</t>
    </rPh>
    <rPh sb="86" eb="87">
      <t>カカ</t>
    </rPh>
    <rPh sb="88" eb="90">
      <t>ヒヨウ</t>
    </rPh>
    <rPh sb="112" eb="116">
      <t>リュウドウヒリツ</t>
    </rPh>
    <rPh sb="117" eb="120">
      <t>ゼンネンド</t>
    </rPh>
    <rPh sb="121" eb="122">
      <t>クラ</t>
    </rPh>
    <rPh sb="127" eb="129">
      <t>ゲンショウ</t>
    </rPh>
    <rPh sb="136" eb="138">
      <t>ジュウブン</t>
    </rPh>
    <rPh sb="139" eb="141">
      <t>シハラ</t>
    </rPh>
    <rPh sb="142" eb="144">
      <t>ノウリョク</t>
    </rPh>
    <rPh sb="147" eb="149">
      <t>リョウコウ</t>
    </rPh>
    <rPh sb="150" eb="152">
      <t>ケイエイ</t>
    </rPh>
    <rPh sb="232" eb="236">
      <t>ルイジダンタイ</t>
    </rPh>
    <rPh sb="236" eb="237">
      <t>オヨ</t>
    </rPh>
    <rPh sb="238" eb="242">
      <t>ゼンコクヘイキン</t>
    </rPh>
    <rPh sb="245" eb="246">
      <t>タカ</t>
    </rPh>
    <rPh sb="247" eb="248">
      <t>スウ</t>
    </rPh>
    <rPh sb="248" eb="249">
      <t>アタイ</t>
    </rPh>
    <rPh sb="295" eb="298">
      <t>ユウシュウリツ</t>
    </rPh>
    <rPh sb="303" eb="307">
      <t>ルイジダンタイ</t>
    </rPh>
    <rPh sb="308" eb="312">
      <t>ゼンコクヘイキン</t>
    </rPh>
    <rPh sb="313" eb="315">
      <t>ウワマワ</t>
    </rPh>
    <rPh sb="324" eb="326">
      <t>テキセツ</t>
    </rPh>
    <rPh sb="327" eb="331">
      <t>イジカンリ</t>
    </rPh>
    <rPh sb="353" eb="35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</si>
</sst>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0.51</c:v>
                </c:pt>
                <c:pt idx="1">
                  <c:v>0.69</c:v>
                </c:pt>
                <c:pt idx="2">
                  <c:v>0.62</c:v>
                </c:pt>
                <c:pt idx="3">
                  <c:v>0.35</c:v>
                </c:pt>
                <c:pt idx="4">
                  <c:v>0.73</c:v>
                </c:pt>
              </c:numCache>
            </c:numRef>
          </c:val>
          <c:extLst>
            <c:ext xmlns:c16="http://schemas.microsoft.com/office/drawing/2014/chart" uri="{C3380CC4-5D6E-409C-BE32-E72D297353CC}">
              <c16:uniqueId val="{00000000-C9B8-4749-945D-4D9EBC6E64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C9B8-4749-945D-4D9EBC6E64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67.209999999999994</c:v>
                </c:pt>
                <c:pt idx="1">
                  <c:v>64.97</c:v>
                </c:pt>
                <c:pt idx="2">
                  <c:v>65.989999999999995</c:v>
                </c:pt>
                <c:pt idx="3">
                  <c:v>64.91</c:v>
                </c:pt>
                <c:pt idx="4">
                  <c:v>65.069999999999993</c:v>
                </c:pt>
              </c:numCache>
            </c:numRef>
          </c:val>
          <c:extLst>
            <c:ext xmlns:c16="http://schemas.microsoft.com/office/drawing/2014/chart" uri="{C3380CC4-5D6E-409C-BE32-E72D297353CC}">
              <c16:uniqueId val="{00000000-DDA1-481A-8554-04EDC6BA94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DDA1-481A-8554-04EDC6BA94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89.97</c:v>
                </c:pt>
                <c:pt idx="1">
                  <c:v>91.33</c:v>
                </c:pt>
                <c:pt idx="2">
                  <c:v>90.39</c:v>
                </c:pt>
                <c:pt idx="3">
                  <c:v>90.49</c:v>
                </c:pt>
                <c:pt idx="4">
                  <c:v>90.86</c:v>
                </c:pt>
              </c:numCache>
            </c:numRef>
          </c:val>
          <c:extLst>
            <c:ext xmlns:c16="http://schemas.microsoft.com/office/drawing/2014/chart" uri="{C3380CC4-5D6E-409C-BE32-E72D297353CC}">
              <c16:uniqueId val="{00000000-8355-40A9-AA93-66E0DDC9FC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8355-40A9-AA93-66E0DDC9FC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111.43</c:v>
                </c:pt>
                <c:pt idx="1">
                  <c:v>106.1</c:v>
                </c:pt>
                <c:pt idx="2">
                  <c:v>111.93</c:v>
                </c:pt>
                <c:pt idx="3">
                  <c:v>111.23</c:v>
                </c:pt>
                <c:pt idx="4">
                  <c:v>107.7</c:v>
                </c:pt>
              </c:numCache>
            </c:numRef>
          </c:val>
          <c:extLst>
            <c:ext xmlns:c16="http://schemas.microsoft.com/office/drawing/2014/chart" uri="{C3380CC4-5D6E-409C-BE32-E72D297353CC}">
              <c16:uniqueId val="{00000000-7EE8-4B4A-BE5C-79FB5CE49B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EE8-4B4A-BE5C-79FB5CE49B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42.92</c:v>
                </c:pt>
                <c:pt idx="1">
                  <c:v>43.88</c:v>
                </c:pt>
                <c:pt idx="2">
                  <c:v>45.01</c:v>
                </c:pt>
                <c:pt idx="3">
                  <c:v>44.72</c:v>
                </c:pt>
                <c:pt idx="4">
                  <c:v>45.97</c:v>
                </c:pt>
              </c:numCache>
            </c:numRef>
          </c:val>
          <c:extLst>
            <c:ext xmlns:c16="http://schemas.microsoft.com/office/drawing/2014/chart" uri="{C3380CC4-5D6E-409C-BE32-E72D297353CC}">
              <c16:uniqueId val="{00000000-5F21-46C8-9085-C55ECF539B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5F21-46C8-9085-C55ECF539B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26.73</c:v>
                </c:pt>
                <c:pt idx="1">
                  <c:v>25.88</c:v>
                </c:pt>
                <c:pt idx="2">
                  <c:v>25.18</c:v>
                </c:pt>
                <c:pt idx="3">
                  <c:v>27.61</c:v>
                </c:pt>
                <c:pt idx="4">
                  <c:v>26.8</c:v>
                </c:pt>
              </c:numCache>
            </c:numRef>
          </c:val>
          <c:extLst>
            <c:ext xmlns:c16="http://schemas.microsoft.com/office/drawing/2014/chart" uri="{C3380CC4-5D6E-409C-BE32-E72D297353CC}">
              <c16:uniqueId val="{00000000-A165-48D3-BC2E-D2D84860681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A165-48D3-BC2E-D2D84860681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45-407D-A04A-FB2040ADA4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945-407D-A04A-FB2040ADA4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404.92</c:v>
                </c:pt>
                <c:pt idx="1">
                  <c:v>459.04</c:v>
                </c:pt>
                <c:pt idx="2">
                  <c:v>337.28</c:v>
                </c:pt>
                <c:pt idx="3">
                  <c:v>720.06</c:v>
                </c:pt>
                <c:pt idx="4">
                  <c:v>710.66</c:v>
                </c:pt>
              </c:numCache>
            </c:numRef>
          </c:val>
          <c:extLst>
            <c:ext xmlns:c16="http://schemas.microsoft.com/office/drawing/2014/chart" uri="{C3380CC4-5D6E-409C-BE32-E72D297353CC}">
              <c16:uniqueId val="{00000000-08A6-4D0F-8D31-AC53A9796D0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08A6-4D0F-8D31-AC53A9796D0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133.30000000000001</c:v>
                </c:pt>
                <c:pt idx="1">
                  <c:v>126.96</c:v>
                </c:pt>
                <c:pt idx="2">
                  <c:v>121.24</c:v>
                </c:pt>
                <c:pt idx="3">
                  <c:v>115.65</c:v>
                </c:pt>
                <c:pt idx="4">
                  <c:v>110.08</c:v>
                </c:pt>
              </c:numCache>
            </c:numRef>
          </c:val>
          <c:extLst>
            <c:ext xmlns:c16="http://schemas.microsoft.com/office/drawing/2014/chart" uri="{C3380CC4-5D6E-409C-BE32-E72D297353CC}">
              <c16:uniqueId val="{00000000-9100-4AE7-AFF2-F456ED8A10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9100-4AE7-AFF2-F456ED8A10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c:v>
                </c:pt>
                <c:pt idx="1">
                  <c:v>106.58</c:v>
                </c:pt>
                <c:pt idx="2">
                  <c:v>112.61</c:v>
                </c:pt>
                <c:pt idx="3">
                  <c:v>111.27</c:v>
                </c:pt>
                <c:pt idx="4">
                  <c:v>108.45</c:v>
                </c:pt>
              </c:numCache>
            </c:numRef>
          </c:val>
          <c:extLst>
            <c:ext xmlns:c16="http://schemas.microsoft.com/office/drawing/2014/chart" uri="{C3380CC4-5D6E-409C-BE32-E72D297353CC}">
              <c16:uniqueId val="{00000000-58F3-483C-953C-3078406CE2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8F3-483C-953C-3078406CE2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109.22</c:v>
                </c:pt>
                <c:pt idx="1">
                  <c:v>117.53</c:v>
                </c:pt>
                <c:pt idx="2">
                  <c:v>110.6</c:v>
                </c:pt>
                <c:pt idx="3">
                  <c:v>113.04</c:v>
                </c:pt>
                <c:pt idx="4">
                  <c:v>115.06</c:v>
                </c:pt>
              </c:numCache>
            </c:numRef>
          </c:val>
          <c:extLst>
            <c:ext xmlns:c16="http://schemas.microsoft.com/office/drawing/2014/chart" uri="{C3380CC4-5D6E-409C-BE32-E72D297353CC}">
              <c16:uniqueId val="{00000000-E724-4102-8434-76C9782A1D0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E724-4102-8434-76C9782A1D0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5" zoomScaleNormal="100" workbookViewId="0">
      <selection activeCell="BK35" sqref="BK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八代生活環境事務組合（事業会計分）</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85.35</v>
      </c>
      <c r="J10" s="68"/>
      <c r="K10" s="68"/>
      <c r="L10" s="68"/>
      <c r="M10" s="68"/>
      <c r="N10" s="68"/>
      <c r="O10" s="69"/>
      <c r="P10" s="70">
        <f>データ!$P$6</f>
        <v>18.68</v>
      </c>
      <c r="Q10" s="70"/>
      <c r="R10" s="70"/>
      <c r="S10" s="70"/>
      <c r="T10" s="70"/>
      <c r="U10" s="70"/>
      <c r="V10" s="70"/>
      <c r="W10" s="71">
        <f>データ!$Q$6</f>
        <v>2750</v>
      </c>
      <c r="X10" s="71"/>
      <c r="Y10" s="71"/>
      <c r="Z10" s="71"/>
      <c r="AA10" s="71"/>
      <c r="AB10" s="71"/>
      <c r="AC10" s="71"/>
      <c r="AD10" s="2"/>
      <c r="AE10" s="2"/>
      <c r="AF10" s="2"/>
      <c r="AG10" s="2"/>
      <c r="AH10" s="4"/>
      <c r="AI10" s="4"/>
      <c r="AJ10" s="4"/>
      <c r="AK10" s="4"/>
      <c r="AL10" s="71">
        <f>データ!$U$6</f>
        <v>25467</v>
      </c>
      <c r="AM10" s="71"/>
      <c r="AN10" s="71"/>
      <c r="AO10" s="71"/>
      <c r="AP10" s="71"/>
      <c r="AQ10" s="71"/>
      <c r="AR10" s="71"/>
      <c r="AS10" s="71"/>
      <c r="AT10" s="67">
        <f>データ!$V$6</f>
        <v>403.86</v>
      </c>
      <c r="AU10" s="68"/>
      <c r="AV10" s="68"/>
      <c r="AW10" s="68"/>
      <c r="AX10" s="68"/>
      <c r="AY10" s="68"/>
      <c r="AZ10" s="68"/>
      <c r="BA10" s="68"/>
      <c r="BB10" s="70">
        <f>データ!$W$6</f>
        <v>63.06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2EoKa8k3/QMYqHoT6Tg59l27N4RvNLohtRZZqY4VaSmA8ezM9MW+DGu4Qe9oAXYu5L8X5BV5eIMma7hTs9ZxA==" saltValue="irsr90Au02/3yZQJC9Jv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439754</v>
      </c>
      <c r="D6" s="34">
        <f t="shared" si="3"/>
        <v>46</v>
      </c>
      <c r="E6" s="34">
        <f t="shared" si="3"/>
        <v>1</v>
      </c>
      <c r="F6" s="34">
        <f t="shared" si="3"/>
        <v>0</v>
      </c>
      <c r="G6" s="34">
        <f t="shared" si="3"/>
        <v>1</v>
      </c>
      <c r="H6" s="34" t="str">
        <f t="shared" si="3"/>
        <v>熊本県　八代生活環境事務組合（事業会計分）</v>
      </c>
      <c r="I6" s="34" t="str">
        <f t="shared" si="3"/>
        <v>法適用</v>
      </c>
      <c r="J6" s="34" t="str">
        <f t="shared" si="3"/>
        <v>水道事業</v>
      </c>
      <c r="K6" s="34" t="str">
        <f t="shared" si="3"/>
        <v>末端給水事業</v>
      </c>
      <c r="L6" s="34" t="str">
        <f t="shared" si="3"/>
        <v>A6</v>
      </c>
      <c r="M6" s="34" t="str">
        <f t="shared" si="3"/>
        <v>自治体職員</v>
      </c>
      <c r="N6" s="35" t="str">
        <f t="shared" si="3"/>
        <v>-</v>
      </c>
      <c r="O6" s="35">
        <f t="shared" si="3"/>
        <v>85.35</v>
      </c>
      <c r="P6" s="35">
        <f t="shared" si="3"/>
        <v>18.68</v>
      </c>
      <c r="Q6" s="35">
        <f t="shared" si="3"/>
        <v>2750</v>
      </c>
      <c r="R6" s="35" t="str">
        <f t="shared" si="3"/>
        <v>-</v>
      </c>
      <c r="S6" s="35" t="str">
        <f t="shared" si="3"/>
        <v>-</v>
      </c>
      <c r="T6" s="35" t="str">
        <f t="shared" si="3"/>
        <v>-</v>
      </c>
      <c r="U6" s="35">
        <f t="shared" si="3"/>
        <v>25467</v>
      </c>
      <c r="V6" s="35">
        <f t="shared" si="3"/>
        <v>403.86</v>
      </c>
      <c r="W6" s="35">
        <f t="shared" si="3"/>
        <v>63.06</v>
      </c>
      <c r="X6" s="36">
        <f>IF(X7="",NA(),X7)</f>
        <v>111.43</v>
      </c>
      <c r="Y6" s="36">
        <f t="shared" ref="Y6:AG6" si="4">IF(Y7="",NA(),Y7)</f>
        <v>106.1</v>
      </c>
      <c r="Z6" s="36">
        <f t="shared" si="4"/>
        <v>111.93</v>
      </c>
      <c r="AA6" s="36">
        <f t="shared" si="4"/>
        <v>111.23</v>
      </c>
      <c r="AB6" s="36">
        <f t="shared" si="4"/>
        <v>107.7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404.92</v>
      </c>
      <c r="AU6" s="36">
        <f t="shared" ref="AU6:BC6" si="6">IF(AU7="",NA(),AU7)</f>
        <v>459.04</v>
      </c>
      <c r="AV6" s="36">
        <f t="shared" si="6"/>
        <v>337.28</v>
      </c>
      <c r="AW6" s="36">
        <f t="shared" si="6"/>
        <v>720.06</v>
      </c>
      <c r="AX6" s="36">
        <f t="shared" si="6"/>
        <v>710.66</v>
      </c>
      <c r="AY6" s="36">
        <f t="shared" si="6"/>
        <v>384.34</v>
      </c>
      <c r="AZ6" s="36">
        <f t="shared" si="6"/>
        <v>359.47</v>
      </c>
      <c r="BA6" s="36">
        <f t="shared" si="6"/>
        <v>369.69</v>
      </c>
      <c r="BB6" s="36">
        <f t="shared" si="6"/>
        <v>379.08</v>
      </c>
      <c r="BC6" s="36">
        <f t="shared" si="6"/>
        <v>367.55</v>
      </c>
      <c r="BD6" s="35" t="str">
        <f>IF(BD7="","",IF(BD7="-","【-】","【"&amp;SUBSTITUTE(TEXT(BD7,"#,##0.00"),"-","△")&amp;"】"))</f>
        <v>【260.31】</v>
      </c>
      <c r="BE6" s="36">
        <f>IF(BE7="",NA(),BE7)</f>
        <v>133.30000000000001</v>
      </c>
      <c r="BF6" s="36">
        <f t="shared" ref="BF6:BN6" si="7">IF(BF7="",NA(),BF7)</f>
        <v>126.96</v>
      </c>
      <c r="BG6" s="36">
        <f t="shared" si="7"/>
        <v>121.24</v>
      </c>
      <c r="BH6" s="36">
        <f t="shared" si="7"/>
        <v>115.65</v>
      </c>
      <c r="BI6" s="36">
        <f t="shared" si="7"/>
        <v>110.08</v>
      </c>
      <c r="BJ6" s="36">
        <f t="shared" si="7"/>
        <v>380.58</v>
      </c>
      <c r="BK6" s="36">
        <f t="shared" si="7"/>
        <v>401.79</v>
      </c>
      <c r="BL6" s="36">
        <f t="shared" si="7"/>
        <v>402.99</v>
      </c>
      <c r="BM6" s="36">
        <f t="shared" si="7"/>
        <v>398.98</v>
      </c>
      <c r="BN6" s="36">
        <f t="shared" si="7"/>
        <v>418.68</v>
      </c>
      <c r="BO6" s="35" t="str">
        <f>IF(BO7="","",IF(BO7="-","【-】","【"&amp;SUBSTITUTE(TEXT(BO7,"#,##0.00"),"-","△")&amp;"】"))</f>
        <v>【275.67】</v>
      </c>
      <c r="BP6" s="36">
        <f>IF(BP7="",NA(),BP7)</f>
        <v>112</v>
      </c>
      <c r="BQ6" s="36">
        <f t="shared" ref="BQ6:BY6" si="8">IF(BQ7="",NA(),BQ7)</f>
        <v>106.58</v>
      </c>
      <c r="BR6" s="36">
        <f t="shared" si="8"/>
        <v>112.61</v>
      </c>
      <c r="BS6" s="36">
        <f t="shared" si="8"/>
        <v>111.27</v>
      </c>
      <c r="BT6" s="36">
        <f t="shared" si="8"/>
        <v>108.45</v>
      </c>
      <c r="BU6" s="36">
        <f t="shared" si="8"/>
        <v>102.38</v>
      </c>
      <c r="BV6" s="36">
        <f t="shared" si="8"/>
        <v>100.12</v>
      </c>
      <c r="BW6" s="36">
        <f t="shared" si="8"/>
        <v>98.66</v>
      </c>
      <c r="BX6" s="36">
        <f t="shared" si="8"/>
        <v>98.64</v>
      </c>
      <c r="BY6" s="36">
        <f t="shared" si="8"/>
        <v>94.78</v>
      </c>
      <c r="BZ6" s="35" t="str">
        <f>IF(BZ7="","",IF(BZ7="-","【-】","【"&amp;SUBSTITUTE(TEXT(BZ7,"#,##0.00"),"-","△")&amp;"】"))</f>
        <v>【100.05】</v>
      </c>
      <c r="CA6" s="36">
        <f>IF(CA7="",NA(),CA7)</f>
        <v>109.22</v>
      </c>
      <c r="CB6" s="36">
        <f t="shared" ref="CB6:CJ6" si="9">IF(CB7="",NA(),CB7)</f>
        <v>117.53</v>
      </c>
      <c r="CC6" s="36">
        <f t="shared" si="9"/>
        <v>110.6</v>
      </c>
      <c r="CD6" s="36">
        <f t="shared" si="9"/>
        <v>113.04</v>
      </c>
      <c r="CE6" s="36">
        <f t="shared" si="9"/>
        <v>115.06</v>
      </c>
      <c r="CF6" s="36">
        <f t="shared" si="9"/>
        <v>168.67</v>
      </c>
      <c r="CG6" s="36">
        <f t="shared" si="9"/>
        <v>174.97</v>
      </c>
      <c r="CH6" s="36">
        <f t="shared" si="9"/>
        <v>178.59</v>
      </c>
      <c r="CI6" s="36">
        <f t="shared" si="9"/>
        <v>178.92</v>
      </c>
      <c r="CJ6" s="36">
        <f t="shared" si="9"/>
        <v>181.3</v>
      </c>
      <c r="CK6" s="35" t="str">
        <f>IF(CK7="","",IF(CK7="-","【-】","【"&amp;SUBSTITUTE(TEXT(CK7,"#,##0.00"),"-","△")&amp;"】"))</f>
        <v>【166.40】</v>
      </c>
      <c r="CL6" s="36">
        <f>IF(CL7="",NA(),CL7)</f>
        <v>67.209999999999994</v>
      </c>
      <c r="CM6" s="36">
        <f t="shared" ref="CM6:CU6" si="10">IF(CM7="",NA(),CM7)</f>
        <v>64.97</v>
      </c>
      <c r="CN6" s="36">
        <f t="shared" si="10"/>
        <v>65.989999999999995</v>
      </c>
      <c r="CO6" s="36">
        <f t="shared" si="10"/>
        <v>64.91</v>
      </c>
      <c r="CP6" s="36">
        <f t="shared" si="10"/>
        <v>65.069999999999993</v>
      </c>
      <c r="CQ6" s="36">
        <f t="shared" si="10"/>
        <v>54.92</v>
      </c>
      <c r="CR6" s="36">
        <f t="shared" si="10"/>
        <v>55.63</v>
      </c>
      <c r="CS6" s="36">
        <f t="shared" si="10"/>
        <v>55.03</v>
      </c>
      <c r="CT6" s="36">
        <f t="shared" si="10"/>
        <v>55.14</v>
      </c>
      <c r="CU6" s="36">
        <f t="shared" si="10"/>
        <v>55.89</v>
      </c>
      <c r="CV6" s="35" t="str">
        <f>IF(CV7="","",IF(CV7="-","【-】","【"&amp;SUBSTITUTE(TEXT(CV7,"#,##0.00"),"-","△")&amp;"】"))</f>
        <v>【60.69】</v>
      </c>
      <c r="CW6" s="36">
        <f>IF(CW7="",NA(),CW7)</f>
        <v>89.97</v>
      </c>
      <c r="CX6" s="36">
        <f t="shared" ref="CX6:DF6" si="11">IF(CX7="",NA(),CX7)</f>
        <v>91.33</v>
      </c>
      <c r="CY6" s="36">
        <f t="shared" si="11"/>
        <v>90.39</v>
      </c>
      <c r="CZ6" s="36">
        <f t="shared" si="11"/>
        <v>90.49</v>
      </c>
      <c r="DA6" s="36">
        <f t="shared" si="11"/>
        <v>90.86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42.92</v>
      </c>
      <c r="DI6" s="36">
        <f t="shared" ref="DI6:DQ6" si="12">IF(DI7="",NA(),DI7)</f>
        <v>43.88</v>
      </c>
      <c r="DJ6" s="36">
        <f t="shared" si="12"/>
        <v>45.01</v>
      </c>
      <c r="DK6" s="36">
        <f t="shared" si="12"/>
        <v>44.72</v>
      </c>
      <c r="DL6" s="36">
        <f t="shared" si="12"/>
        <v>45.97</v>
      </c>
      <c r="DM6" s="36">
        <f t="shared" si="12"/>
        <v>48.49</v>
      </c>
      <c r="DN6" s="36">
        <f t="shared" si="12"/>
        <v>48.05</v>
      </c>
      <c r="DO6" s="36">
        <f t="shared" si="12"/>
        <v>48.87</v>
      </c>
      <c r="DP6" s="36">
        <f t="shared" si="12"/>
        <v>49.92</v>
      </c>
      <c r="DQ6" s="36">
        <f t="shared" si="12"/>
        <v>50.63</v>
      </c>
      <c r="DR6" s="35" t="str">
        <f>IF(DR7="","",IF(DR7="-","【-】","【"&amp;SUBSTITUTE(TEXT(DR7,"#,##0.00"),"-","△")&amp;"】"))</f>
        <v>【50.19】</v>
      </c>
      <c r="DS6" s="36">
        <f>IF(DS7="",NA(),DS7)</f>
        <v>26.73</v>
      </c>
      <c r="DT6" s="36">
        <f t="shared" ref="DT6:EB6" si="13">IF(DT7="",NA(),DT7)</f>
        <v>25.88</v>
      </c>
      <c r="DU6" s="36">
        <f t="shared" si="13"/>
        <v>25.18</v>
      </c>
      <c r="DV6" s="36">
        <f t="shared" si="13"/>
        <v>27.61</v>
      </c>
      <c r="DW6" s="36">
        <f t="shared" si="13"/>
        <v>26.8</v>
      </c>
      <c r="DX6" s="36">
        <f t="shared" si="13"/>
        <v>12.79</v>
      </c>
      <c r="DY6" s="36">
        <f t="shared" si="13"/>
        <v>13.39</v>
      </c>
      <c r="DZ6" s="36">
        <f t="shared" si="13"/>
        <v>14.85</v>
      </c>
      <c r="EA6" s="36">
        <f t="shared" si="13"/>
        <v>16.88</v>
      </c>
      <c r="EB6" s="36">
        <f t="shared" si="13"/>
        <v>18.28</v>
      </c>
      <c r="EC6" s="35" t="str">
        <f>IF(EC7="","",IF(EC7="-","【-】","【"&amp;SUBSTITUTE(TEXT(EC7,"#,##0.00"),"-","△")&amp;"】"))</f>
        <v>【20.63】</v>
      </c>
      <c r="ED6" s="36">
        <f>IF(ED7="",NA(),ED7)</f>
        <v>0.51</v>
      </c>
      <c r="EE6" s="36">
        <f t="shared" ref="EE6:EM6" si="14">IF(EE7="",NA(),EE7)</f>
        <v>0.69</v>
      </c>
      <c r="EF6" s="36">
        <f t="shared" si="14"/>
        <v>0.62</v>
      </c>
      <c r="EG6" s="36">
        <f t="shared" si="14"/>
        <v>0.35</v>
      </c>
      <c r="EH6" s="36">
        <f t="shared" si="14"/>
        <v>0.73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439754</v>
      </c>
      <c r="D7" s="38">
        <v>46</v>
      </c>
      <c r="E7" s="38">
        <v>1</v>
      </c>
      <c r="F7" s="38">
        <v>0</v>
      </c>
      <c r="G7" s="38">
        <v>1</v>
      </c>
      <c r="H7" s="38" t="s">
        <v>92</v>
      </c>
      <c r="I7" s="38" t="s">
        <v>93</v>
      </c>
      <c r="J7" s="38" t="s">
        <v>94</v>
      </c>
      <c r="K7" s="38" t="s">
        <v>95</v>
      </c>
      <c r="L7" s="38" t="s">
        <v>96</v>
      </c>
      <c r="M7" s="38" t="s">
        <v>97</v>
      </c>
      <c r="N7" s="39" t="s">
        <v>98</v>
      </c>
      <c r="O7" s="39">
        <v>85.35</v>
      </c>
      <c r="P7" s="39">
        <v>18.68</v>
      </c>
      <c r="Q7" s="39">
        <v>2750</v>
      </c>
      <c r="R7" s="39" t="s">
        <v>98</v>
      </c>
      <c r="S7" s="39" t="s">
        <v>98</v>
      </c>
      <c r="T7" s="39" t="s">
        <v>98</v>
      </c>
      <c r="U7" s="39">
        <v>25467</v>
      </c>
      <c r="V7" s="39">
        <v>403.86</v>
      </c>
      <c r="W7" s="39">
        <v>63.06</v>
      </c>
      <c r="X7" s="39">
        <v>111.43</v>
      </c>
      <c r="Y7" s="39">
        <v>106.1</v>
      </c>
      <c r="Z7" s="39">
        <v>111.93</v>
      </c>
      <c r="AA7" s="39">
        <v>111.23</v>
      </c>
      <c r="AB7" s="39">
        <v>107.7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404.92</v>
      </c>
      <c r="AU7" s="39">
        <v>459.04</v>
      </c>
      <c r="AV7" s="39">
        <v>337.28</v>
      </c>
      <c r="AW7" s="39">
        <v>720.06</v>
      </c>
      <c r="AX7" s="39">
        <v>710.66</v>
      </c>
      <c r="AY7" s="39">
        <v>384.34</v>
      </c>
      <c r="AZ7" s="39">
        <v>359.47</v>
      </c>
      <c r="BA7" s="39">
        <v>369.69</v>
      </c>
      <c r="BB7" s="39">
        <v>379.08</v>
      </c>
      <c r="BC7" s="39">
        <v>367.55</v>
      </c>
      <c r="BD7" s="39">
        <v>260.31</v>
      </c>
      <c r="BE7" s="39">
        <v>133.30000000000001</v>
      </c>
      <c r="BF7" s="39">
        <v>126.96</v>
      </c>
      <c r="BG7" s="39">
        <v>121.24</v>
      </c>
      <c r="BH7" s="39">
        <v>115.65</v>
      </c>
      <c r="BI7" s="39">
        <v>110.08</v>
      </c>
      <c r="BJ7" s="39">
        <v>380.58</v>
      </c>
      <c r="BK7" s="39">
        <v>401.79</v>
      </c>
      <c r="BL7" s="39">
        <v>402.99</v>
      </c>
      <c r="BM7" s="39">
        <v>398.98</v>
      </c>
      <c r="BN7" s="39">
        <v>418.68</v>
      </c>
      <c r="BO7" s="39">
        <v>275.67</v>
      </c>
      <c r="BP7" s="39">
        <v>112</v>
      </c>
      <c r="BQ7" s="39">
        <v>106.58</v>
      </c>
      <c r="BR7" s="39">
        <v>112.61</v>
      </c>
      <c r="BS7" s="39">
        <v>111.27</v>
      </c>
      <c r="BT7" s="39">
        <v>108.45</v>
      </c>
      <c r="BU7" s="39">
        <v>102.38</v>
      </c>
      <c r="BV7" s="39">
        <v>100.12</v>
      </c>
      <c r="BW7" s="39">
        <v>98.66</v>
      </c>
      <c r="BX7" s="39">
        <v>98.64</v>
      </c>
      <c r="BY7" s="39">
        <v>94.78</v>
      </c>
      <c r="BZ7" s="39">
        <v>100.05</v>
      </c>
      <c r="CA7" s="39">
        <v>109.22</v>
      </c>
      <c r="CB7" s="39">
        <v>117.53</v>
      </c>
      <c r="CC7" s="39">
        <v>110.6</v>
      </c>
      <c r="CD7" s="39">
        <v>113.04</v>
      </c>
      <c r="CE7" s="39">
        <v>115.06</v>
      </c>
      <c r="CF7" s="39">
        <v>168.67</v>
      </c>
      <c r="CG7" s="39">
        <v>174.97</v>
      </c>
      <c r="CH7" s="39">
        <v>178.59</v>
      </c>
      <c r="CI7" s="39">
        <v>178.92</v>
      </c>
      <c r="CJ7" s="39">
        <v>181.3</v>
      </c>
      <c r="CK7" s="39">
        <v>166.4</v>
      </c>
      <c r="CL7" s="39">
        <v>67.209999999999994</v>
      </c>
      <c r="CM7" s="39">
        <v>64.97</v>
      </c>
      <c r="CN7" s="39">
        <v>65.989999999999995</v>
      </c>
      <c r="CO7" s="39">
        <v>64.91</v>
      </c>
      <c r="CP7" s="39">
        <v>65.069999999999993</v>
      </c>
      <c r="CQ7" s="39">
        <v>54.92</v>
      </c>
      <c r="CR7" s="39">
        <v>55.63</v>
      </c>
      <c r="CS7" s="39">
        <v>55.03</v>
      </c>
      <c r="CT7" s="39">
        <v>55.14</v>
      </c>
      <c r="CU7" s="39">
        <v>55.89</v>
      </c>
      <c r="CV7" s="39">
        <v>60.69</v>
      </c>
      <c r="CW7" s="39">
        <v>89.97</v>
      </c>
      <c r="CX7" s="39">
        <v>91.33</v>
      </c>
      <c r="CY7" s="39">
        <v>90.39</v>
      </c>
      <c r="CZ7" s="39">
        <v>90.49</v>
      </c>
      <c r="DA7" s="39">
        <v>90.86</v>
      </c>
      <c r="DB7" s="39">
        <v>82.66</v>
      </c>
      <c r="DC7" s="39">
        <v>82.04</v>
      </c>
      <c r="DD7" s="39">
        <v>81.900000000000006</v>
      </c>
      <c r="DE7" s="39">
        <v>81.39</v>
      </c>
      <c r="DF7" s="39">
        <v>81.27</v>
      </c>
      <c r="DG7" s="39">
        <v>89.82</v>
      </c>
      <c r="DH7" s="39">
        <v>42.92</v>
      </c>
      <c r="DI7" s="39">
        <v>43.88</v>
      </c>
      <c r="DJ7" s="39">
        <v>45.01</v>
      </c>
      <c r="DK7" s="39">
        <v>44.72</v>
      </c>
      <c r="DL7" s="39">
        <v>45.97</v>
      </c>
      <c r="DM7" s="39">
        <v>48.49</v>
      </c>
      <c r="DN7" s="39">
        <v>48.05</v>
      </c>
      <c r="DO7" s="39">
        <v>48.87</v>
      </c>
      <c r="DP7" s="39">
        <v>49.92</v>
      </c>
      <c r="DQ7" s="39">
        <v>50.63</v>
      </c>
      <c r="DR7" s="39">
        <v>50.19</v>
      </c>
      <c r="DS7" s="39">
        <v>26.73</v>
      </c>
      <c r="DT7" s="39">
        <v>25.88</v>
      </c>
      <c r="DU7" s="39">
        <v>25.18</v>
      </c>
      <c r="DV7" s="39">
        <v>27.61</v>
      </c>
      <c r="DW7" s="39">
        <v>26.8</v>
      </c>
      <c r="DX7" s="39">
        <v>12.79</v>
      </c>
      <c r="DY7" s="39">
        <v>13.39</v>
      </c>
      <c r="DZ7" s="39">
        <v>14.85</v>
      </c>
      <c r="EA7" s="39">
        <v>16.88</v>
      </c>
      <c r="EB7" s="39">
        <v>18.28</v>
      </c>
      <c r="EC7" s="39">
        <v>20.63</v>
      </c>
      <c r="ED7" s="39">
        <v>0.51</v>
      </c>
      <c r="EE7" s="39">
        <v>0.69</v>
      </c>
      <c r="EF7" s="39">
        <v>0.62</v>
      </c>
      <c r="EG7" s="39">
        <v>0.35</v>
      </c>
      <c r="EH7" s="39">
        <v>0.73</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