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26.132\_NAS_Media\令和３年度\07 公営企業総括\25 経営比較分析表（R2年度決算）★\03 市町村等→県\37 多良木町\水道\"/>
    </mc:Choice>
  </mc:AlternateContent>
  <workbookProtection workbookAlgorithmName="SHA-512" workbookHashValue="r/L6foltM2LYHH0N7d49XJE+E4hM1IAVvIMrukeqU31I3EPXevU/90Q+VflHInSRKyWl+/b5WSXlWczId75/+g==" workbookSaltValue="YIZ/okqXFiYwpaIV2T2PEg==" workbookSpinCount="100000" lockStructure="1"/>
  <bookViews>
    <workbookView xWindow="0" yWindow="0" windowWidth="20490" windowHeight="7050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R6" i="5"/>
  <c r="AL8" i="4" s="1"/>
  <c r="Q6" i="5"/>
  <c r="W10" i="4" s="1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L85" i="4"/>
  <c r="K85" i="4"/>
  <c r="G85" i="4"/>
  <c r="F85" i="4"/>
  <c r="E85" i="4"/>
  <c r="AT10" i="4"/>
  <c r="AL10" i="4"/>
  <c r="P10" i="4"/>
  <c r="B10" i="4"/>
  <c r="BB8" i="4"/>
  <c r="AT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<sst xmlns="http://schemas.openxmlformats.org/spreadsheetml/2006/main" count="228" uniqueCount="114">
  <si>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経営比較分析表（令和2年度決算）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</si>
  <si>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</si>
  <si>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</si>
  <si>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</si>
  <si>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</si>
  <si>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</si>
  <si>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</si>
  <si>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</si>
  <si>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</si>
  <si>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</si>
  <si>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</si>
  <si>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</si>
  <si>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</si>
  <si>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</si>
  <si>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</si>
  <si>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</si>
  <si>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</si>
  <si>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</si>
  <si>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</si>
  <si>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</si>
  <si>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</si>
  <si>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</si>
  <si>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</si>
  <si>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</si>
  <si>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</si>
  <si>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</si>
  <si>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</si>
  <si>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</si>
  <si>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</si>
  <si>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</si>
  <si>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</si>
  <si>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</si>
  <si>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</si>
  <si>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</si>
  <si>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</si>
  <si>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</si>
  <si>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</si>
  <si>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</si>
  <si>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</si>
  <si>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</si>
  <si>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</si>
  <si>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</si>
  <si>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</si>
  <si>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</si>
  <si>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</si>
  <si>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</si>
  <si>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</si>
  <si>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</si>
  <si>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</si>
  <si>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</si>
  <si>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</si>
  <si>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</si>
  <si>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</si>
  <si>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</si>
  <si>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</si>
  <si>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</si>
  <si>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</si>
  <si>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</si>
  <si>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</si>
  <si>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</si>
  <si>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</si>
  <si>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</si>
  <si>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</si>
  <si>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</si>
  <si>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</si>
  <si>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</si>
  <si>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</si>
  <si>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</si>
  <si>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</si>
  <si>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</si>
  <si>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</si>
  <si>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</si>
  <si>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</si>
  <si>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</si>
  <si>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</si>
  <si>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</si>
  <si>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</si>
  <si>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</si>
  <si>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</si>
  <si>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</si>
  <si>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</si>
  <si>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</si>
  <si>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</si>
  <si>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</si>
  <si>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</si>
  <si>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</si>
  <si>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</si>
  <si>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</si>
  <si>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</si>
  <si>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</si>
  <si>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</si>
  <si>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</si>
  <si>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</si>
  <si>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多良木町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</si>
  <si>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</si>
  <si>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</si>
  <si>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</si>
  <si>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</si>
  <si>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</si>
  <si>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</si>
  <si>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</si>
  <si>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</si>
  <si>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</si>
  <si>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</si>
  <si>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</si>
  <si>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</si>
  <si>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</si>
  <si>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</si>
  <si>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</si>
  <si>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</si>
  <si>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</si>
  <si>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
　　類似団体に比べ法定耐用年数に近い資産が多い
　ことがうかがえる。今後は更新等の財源確保を含　　
　め経営改善に向けて検討する必要がある。　　　③管路更新率
　　今後もストックマネジメント計画に基づき、計
　画的に管路更新を行っていく必要がある。
　</t>
    <rPh sb="1" eb="7">
      <t>ユウケイコテイシサン</t>
    </rPh>
    <rPh sb="7" eb="11">
      <t>ゲンカショウキャク</t>
    </rPh>
    <rPh sb="11" eb="12">
      <t>リツ</t>
    </rPh>
    <rPh sb="15" eb="19">
      <t>ルイジダンタイ</t>
    </rPh>
    <rPh sb="20" eb="21">
      <t>クラ</t>
    </rPh>
    <rPh sb="22" eb="28">
      <t>ホウテイタイヨウネンスウ</t>
    </rPh>
    <rPh sb="29" eb="30">
      <t>チカ</t>
    </rPh>
    <rPh sb="31" eb="33">
      <t>シサン</t>
    </rPh>
    <rPh sb="34" eb="35">
      <t>オオ</t>
    </rPh>
    <rPh sb="47" eb="49">
      <t>コンゴ</t>
    </rPh>
    <rPh sb="50" eb="52">
      <t>コウシン</t>
    </rPh>
    <rPh sb="52" eb="53">
      <t>トウ</t>
    </rPh>
    <rPh sb="54" eb="58">
      <t>ザイゲンカクホ</t>
    </rPh>
    <rPh sb="59" eb="60">
      <t>フク</t>
    </rPh>
    <rPh sb="65" eb="69">
      <t>ケイエイカイゼン</t>
    </rPh>
    <rPh sb="70" eb="71">
      <t>ム</t>
    </rPh>
    <rPh sb="73" eb="75">
      <t>ケントウ</t>
    </rPh>
    <rPh sb="77" eb="79">
      <t>ヒツヨウ</t>
    </rPh>
    <rPh sb="87" eb="89">
      <t>カンロ</t>
    </rPh>
    <rPh sb="89" eb="91">
      <t>コウシン</t>
    </rPh>
    <rPh sb="91" eb="92">
      <t>リツ</t>
    </rPh>
    <rPh sb="95" eb="97">
      <t>コンゴ</t>
    </rPh>
    <rPh sb="108" eb="110">
      <t>ケイカク</t>
    </rPh>
    <rPh sb="111" eb="112">
      <t>モト</t>
    </rPh>
    <rPh sb="121" eb="123">
      <t>カンロ</t>
    </rPh>
    <rPh sb="123" eb="125">
      <t>コウシン</t>
    </rPh>
    <rPh sb="126" eb="127">
      <t>オコナ</t>
    </rPh>
    <rPh sb="131" eb="133">
      <t>ヒツヨウ</t>
    </rPh>
    <phoneticPr fontId="4"/>
  </si>
  <si>
    <t>　　今後も人口減少に伴い料金収入が減っていくこ　
　とが見込まれることから、経費の抑制を図りなが
　ら財源確保に努め、施設、管路更新等を計画的に　　　　　
　進めていく必要がある。　　　　　　　　　　</t>
    <rPh sb="7" eb="9">
      <t>ゲンショウ</t>
    </rPh>
    <rPh sb="10" eb="11">
      <t>トモナ</t>
    </rPh>
    <rPh sb="12" eb="14">
      <t>リョウキン</t>
    </rPh>
    <rPh sb="14" eb="16">
      <t>シュウニュウ</t>
    </rPh>
    <rPh sb="17" eb="18">
      <t>ヘ</t>
    </rPh>
    <rPh sb="28" eb="30">
      <t>ミコ</t>
    </rPh>
    <rPh sb="38" eb="40">
      <t>ケイヒ</t>
    </rPh>
    <rPh sb="41" eb="43">
      <t>ヨクセイ</t>
    </rPh>
    <rPh sb="44" eb="45">
      <t>ハカ</t>
    </rPh>
    <rPh sb="51" eb="55">
      <t>ザイゲンカクホ</t>
    </rPh>
    <rPh sb="56" eb="57">
      <t>ツト</t>
    </rPh>
    <rPh sb="59" eb="61">
      <t>シセツ</t>
    </rPh>
    <rPh sb="62" eb="64">
      <t>カンロ</t>
    </rPh>
    <rPh sb="64" eb="66">
      <t>コウシン</t>
    </rPh>
    <rPh sb="66" eb="67">
      <t>トウ</t>
    </rPh>
    <rPh sb="68" eb="71">
      <t>ケイカクテキ</t>
    </rPh>
    <rPh sb="79" eb="80">
      <t>スス</t>
    </rPh>
    <rPh sb="84" eb="86">
      <t>ヒツヨウ</t>
    </rPh>
    <phoneticPr fontId="4"/>
  </si>
  <si>
    <r>
      <t>①経常収支比率
　　人口減少等に伴い、料金収入も減少していくと
　見込まれる。そのため、今後も支出の抑制が課題
　となる。
③流動比率
　　減少傾向にあり、今後は料金収入の減少が見込
　まれることから、注視していく必要がある。
④企業債残高対給水収益比率
　　施設の老朽化等に伴う各種更新等が必要となっ
　てくるため、将来的には起債残高が上昇に転ずる
　と推察される。
⑤料金回収率
　　現在のところ給水に係る費用の全てを料金で賄
　えているが、人口減少に伴い料金収益も減少する
　ことが見込まれるため、支出の抑制を図る必要が　
　ある。
⑥給水原価
　　類似団体平均値を下回っている状況ではあるが
　投資の効率化等経営改善の検討を行っていく必要　
　がある。
⑦施設利用率
　　類似団体平均値を下回っており、今後も人口の　
　減少に伴い給水人口は減少していくことが見込ま
　れることから、将来的には施設規模の縮小などを
　検討する必要がある。
⑧有収率　　
　　類似団体に比べると、有</t>
    </r>
    <r>
      <rPr>
        <sz val="11"/>
        <color theme="1"/>
        <rFont val="Malgun Gothic Semilight"/>
        <family val="3"/>
        <charset val="129"/>
      </rPr>
      <t>収</t>
    </r>
    <r>
      <rPr>
        <sz val="11"/>
        <color theme="1"/>
        <rFont val="ＭＳ ゴシック"/>
        <family val="3"/>
        <charset val="128"/>
      </rPr>
      <t>率は高く、収益に結
　びついていると判断できる。　　　　　　　　　　　　　　　　　　　　　　　　</t>
    </r>
    <rPh sb="33" eb="35">
      <t>ミコ</t>
    </rPh>
    <rPh sb="44" eb="46">
      <t>コンゴ</t>
    </rPh>
    <rPh sb="47" eb="49">
      <t>シシュツ</t>
    </rPh>
    <rPh sb="50" eb="52">
      <t>ヨクセイ</t>
    </rPh>
    <rPh sb="53" eb="55">
      <t>カダイ</t>
    </rPh>
    <rPh sb="70" eb="74">
      <t>ゲンショウケイコウ</t>
    </rPh>
    <rPh sb="78" eb="80">
      <t>コンゴ</t>
    </rPh>
    <rPh sb="81" eb="83">
      <t>リョウキン</t>
    </rPh>
    <rPh sb="83" eb="85">
      <t>シュウニュウ</t>
    </rPh>
    <rPh sb="86" eb="88">
      <t>ゲンショウ</t>
    </rPh>
    <rPh sb="89" eb="91">
      <t>ミコ</t>
    </rPh>
    <rPh sb="101" eb="103">
      <t>チュウシ</t>
    </rPh>
    <rPh sb="107" eb="109">
      <t>ヒツヨウ</t>
    </rPh>
    <rPh sb="133" eb="136">
      <t>ロウキュウカ</t>
    </rPh>
    <rPh sb="136" eb="137">
      <t>トウ</t>
    </rPh>
    <rPh sb="138" eb="139">
      <t>トモナ</t>
    </rPh>
    <rPh sb="140" eb="142">
      <t>カクシュ</t>
    </rPh>
    <rPh sb="142" eb="144">
      <t>コウシン</t>
    </rPh>
    <rPh sb="144" eb="145">
      <t>トウ</t>
    </rPh>
    <rPh sb="146" eb="148">
      <t>ヒツヨウ</t>
    </rPh>
    <rPh sb="169" eb="171">
      <t>ジョウショウ</t>
    </rPh>
    <rPh sb="172" eb="173">
      <t>テン</t>
    </rPh>
    <rPh sb="228" eb="229">
      <t>トモナ</t>
    </rPh>
    <rPh sb="244" eb="246">
      <t>ミコ</t>
    </rPh>
    <rPh sb="252" eb="254">
      <t>シシュツ</t>
    </rPh>
    <rPh sb="255" eb="257">
      <t>ヨクセイ</t>
    </rPh>
    <rPh sb="258" eb="259">
      <t>ハカ</t>
    </rPh>
    <rPh sb="260" eb="262">
      <t>ヒツヨウ</t>
    </rPh>
    <rPh sb="292" eb="294">
      <t>ジョウキョウ</t>
    </rPh>
    <rPh sb="301" eb="303">
      <t>トウシ</t>
    </rPh>
    <rPh sb="304" eb="307">
      <t>コウリツカ</t>
    </rPh>
    <rPh sb="307" eb="308">
      <t>トウ</t>
    </rPh>
    <rPh sb="308" eb="312">
      <t>ケイエイカイゼン</t>
    </rPh>
    <rPh sb="313" eb="315">
      <t>ケントウ</t>
    </rPh>
    <rPh sb="316" eb="317">
      <t>オコナ</t>
    </rPh>
    <rPh sb="321" eb="323">
      <t>ヒツヨウ</t>
    </rPh>
    <rPh sb="340" eb="344">
      <t>ルイジダンタイ</t>
    </rPh>
    <rPh sb="344" eb="347">
      <t>ヘイキンチ</t>
    </rPh>
    <rPh sb="348" eb="350">
      <t>シタマワ</t>
    </rPh>
    <rPh sb="355" eb="357">
      <t>コンゴ</t>
    </rPh>
    <rPh sb="358" eb="360">
      <t>ジンコウ</t>
    </rPh>
    <rPh sb="364" eb="366">
      <t>ゲンショウ</t>
    </rPh>
    <rPh sb="367" eb="368">
      <t>トモナ</t>
    </rPh>
    <rPh sb="369" eb="373">
      <t>キュウスイジンコウ</t>
    </rPh>
    <rPh sb="374" eb="376">
      <t>ゲンショウ</t>
    </rPh>
    <rPh sb="383" eb="385">
      <t>ミコ</t>
    </rPh>
    <rPh sb="400" eb="402">
      <t>シセツ</t>
    </rPh>
    <rPh sb="402" eb="404">
      <t>キボ</t>
    </rPh>
    <rPh sb="405" eb="407">
      <t>シュクショウ</t>
    </rPh>
    <rPh sb="412" eb="414">
      <t>ケントウ</t>
    </rPh>
    <rPh sb="432" eb="436">
      <t>ルイジダンタイ</t>
    </rPh>
    <rPh sb="437" eb="438">
      <t>クラ</t>
    </rPh>
    <rPh sb="442" eb="443">
      <t>ユウ</t>
    </rPh>
    <rPh sb="443" eb="444">
      <t>シュウ</t>
    </rPh>
    <rPh sb="444" eb="445">
      <t>リツ</t>
    </rPh>
    <rPh sb="446" eb="447">
      <t>タカ</t>
    </rPh>
    <rPh sb="449" eb="451">
      <t>シュウエキ</t>
    </rPh>
    <rPh sb="452" eb="453">
      <t>ムス</t>
    </rPh>
    <rPh sb="462" eb="464">
      <t>ハンダン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</si>
</sst>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Malgun Gothic Semilight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0.76</c:v>
                </c:pt>
                <c:pt idx="1">
                  <c:v>0.74</c:v>
                </c:pt>
                <c:pt idx="2">
                  <c:v>1.63</c:v>
                </c:pt>
                <c:pt idx="3">
                  <c:v>1.74</c:v>
                </c:pt>
                <c:pt idx="4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66-4E4A-9662-301AB1A14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0.46</c:v>
                </c:pt>
                <c:pt idx="1">
                  <c:v>0.44</c:v>
                </c:pt>
                <c:pt idx="2">
                  <c:v>0.52</c:v>
                </c:pt>
                <c:pt idx="3">
                  <c:v>0.47</c:v>
                </c:pt>
                <c:pt idx="4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66-4E4A-9662-301AB1A14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48.48</c:v>
                </c:pt>
                <c:pt idx="1">
                  <c:v>47.85</c:v>
                </c:pt>
                <c:pt idx="2">
                  <c:v>46.44</c:v>
                </c:pt>
                <c:pt idx="3">
                  <c:v>46.28</c:v>
                </c:pt>
                <c:pt idx="4">
                  <c:v>46.56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9-4F94-9F3A-D0D528A1A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49.32</c:v>
                </c:pt>
                <c:pt idx="1">
                  <c:v>50.24</c:v>
                </c:pt>
                <c:pt idx="2">
                  <c:v>50.29</c:v>
                </c:pt>
                <c:pt idx="3">
                  <c:v>49.64</c:v>
                </c:pt>
                <c:pt idx="4">
                  <c:v>49.38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09-4F94-9F3A-D0D528A1A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90.93</c:v>
                </c:pt>
                <c:pt idx="1">
                  <c:v>91.28</c:v>
                </c:pt>
                <c:pt idx="2">
                  <c:v>91.51</c:v>
                </c:pt>
                <c:pt idx="3">
                  <c:v>90.33</c:v>
                </c:pt>
                <c:pt idx="4">
                  <c:v>91.93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F9-4F68-8CED-C49AA694A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79.34</c:v>
                </c:pt>
                <c:pt idx="1">
                  <c:v>78.650000000000006</c:v>
                </c:pt>
                <c:pt idx="2">
                  <c:v>77.73</c:v>
                </c:pt>
                <c:pt idx="3">
                  <c:v>78.09</c:v>
                </c:pt>
                <c:pt idx="4">
                  <c:v>78.010000000000005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F9-4F68-8CED-C49AA694A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116.55</c:v>
                </c:pt>
                <c:pt idx="1">
                  <c:v>115.16</c:v>
                </c:pt>
                <c:pt idx="2">
                  <c:v>111.65</c:v>
                </c:pt>
                <c:pt idx="3">
                  <c:v>107.47</c:v>
                </c:pt>
                <c:pt idx="4">
                  <c:v>116.1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0-4880-9FA5-E8984887E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107.95</c:v>
                </c:pt>
                <c:pt idx="1">
                  <c:v>104.47</c:v>
                </c:pt>
                <c:pt idx="2">
                  <c:v>103.81</c:v>
                </c:pt>
                <c:pt idx="3">
                  <c:v>104.35</c:v>
                </c:pt>
                <c:pt idx="4">
                  <c:v>105.34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90-4880-9FA5-E8984887E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55.17</c:v>
                </c:pt>
                <c:pt idx="1">
                  <c:v>57.24</c:v>
                </c:pt>
                <c:pt idx="2">
                  <c:v>58.59</c:v>
                </c:pt>
                <c:pt idx="3">
                  <c:v>59.73</c:v>
                </c:pt>
                <c:pt idx="4">
                  <c:v>61.33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92-40EC-8C83-0567CCC8F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48.3</c:v>
                </c:pt>
                <c:pt idx="1">
                  <c:v>45.14</c:v>
                </c:pt>
                <c:pt idx="2">
                  <c:v>45.85</c:v>
                </c:pt>
                <c:pt idx="3">
                  <c:v>47.31</c:v>
                </c:pt>
                <c:pt idx="4">
                  <c:v>47.5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92-40EC-8C83-0567CCC8F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5-43C1-84DD-B638DDEA6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12.43</c:v>
                </c:pt>
                <c:pt idx="1">
                  <c:v>13.58</c:v>
                </c:pt>
                <c:pt idx="2">
                  <c:v>14.13</c:v>
                </c:pt>
                <c:pt idx="3">
                  <c:v>16.77</c:v>
                </c:pt>
                <c:pt idx="4">
                  <c:v>17.399999999999999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A5-43C1-84DD-B638DDEA6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26-494B-BD2A-F90933C9D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12.44</c:v>
                </c:pt>
                <c:pt idx="1">
                  <c:v>16.399999999999999</c:v>
                </c:pt>
                <c:pt idx="2">
                  <c:v>25.66</c:v>
                </c:pt>
                <c:pt idx="3">
                  <c:v>21.69</c:v>
                </c:pt>
                <c:pt idx="4">
                  <c:v>24.04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26-494B-BD2A-F90933C9D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480.75</c:v>
                </c:pt>
                <c:pt idx="1">
                  <c:v>486.08</c:v>
                </c:pt>
                <c:pt idx="2">
                  <c:v>390.69</c:v>
                </c:pt>
                <c:pt idx="3">
                  <c:v>420.83</c:v>
                </c:pt>
                <c:pt idx="4">
                  <c:v>358.24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51-47B5-9C3D-C7286DC69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371.89</c:v>
                </c:pt>
                <c:pt idx="1">
                  <c:v>293.23</c:v>
                </c:pt>
                <c:pt idx="2">
                  <c:v>300.14</c:v>
                </c:pt>
                <c:pt idx="3">
                  <c:v>301.04000000000002</c:v>
                </c:pt>
                <c:pt idx="4">
                  <c:v>305.08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51-47B5-9C3D-C7286DC69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265.5</c:v>
                </c:pt>
                <c:pt idx="1">
                  <c:v>240.19</c:v>
                </c:pt>
                <c:pt idx="2">
                  <c:v>216.41</c:v>
                </c:pt>
                <c:pt idx="3">
                  <c:v>187.89</c:v>
                </c:pt>
                <c:pt idx="4">
                  <c:v>153.51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40-4AC3-AE88-DE216A2A1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483.11</c:v>
                </c:pt>
                <c:pt idx="1">
                  <c:v>542.29999999999995</c:v>
                </c:pt>
                <c:pt idx="2">
                  <c:v>566.65</c:v>
                </c:pt>
                <c:pt idx="3">
                  <c:v>551.62</c:v>
                </c:pt>
                <c:pt idx="4">
                  <c:v>585.59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40-4AC3-AE88-DE216A2A1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116.83</c:v>
                </c:pt>
                <c:pt idx="1">
                  <c:v>116.73</c:v>
                </c:pt>
                <c:pt idx="2">
                  <c:v>110.74</c:v>
                </c:pt>
                <c:pt idx="3">
                  <c:v>107.02</c:v>
                </c:pt>
                <c:pt idx="4">
                  <c:v>115.78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24-4036-9ABD-A6383A7AD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93.28</c:v>
                </c:pt>
                <c:pt idx="1">
                  <c:v>87.51</c:v>
                </c:pt>
                <c:pt idx="2">
                  <c:v>84.77</c:v>
                </c:pt>
                <c:pt idx="3">
                  <c:v>87.11</c:v>
                </c:pt>
                <c:pt idx="4">
                  <c:v>82.78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24-4036-9ABD-A6383A7AD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153.1</c:v>
                </c:pt>
                <c:pt idx="1">
                  <c:v>153.35</c:v>
                </c:pt>
                <c:pt idx="2">
                  <c:v>162.55000000000001</c:v>
                </c:pt>
                <c:pt idx="3">
                  <c:v>169.17</c:v>
                </c:pt>
                <c:pt idx="4">
                  <c:v>156.18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D0-441D-AD3A-F90920162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208.29</c:v>
                </c:pt>
                <c:pt idx="1">
                  <c:v>218.42</c:v>
                </c:pt>
                <c:pt idx="2">
                  <c:v>227.27</c:v>
                </c:pt>
                <c:pt idx="3">
                  <c:v>223.98</c:v>
                </c:pt>
                <c:pt idx="4">
                  <c:v>225.09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D0-441D-AD3A-F90920162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V1" zoomScale="80" zoomScaleNormal="8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15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15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6" t="str">
        <f>データ!H6</f>
        <v>熊本県　多良木町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末端給水事業</v>
      </c>
      <c r="Q8" s="60"/>
      <c r="R8" s="60"/>
      <c r="S8" s="60"/>
      <c r="T8" s="60"/>
      <c r="U8" s="60"/>
      <c r="V8" s="60"/>
      <c r="W8" s="60" t="str">
        <f>データ!$L$6</f>
        <v>A8</v>
      </c>
      <c r="X8" s="60"/>
      <c r="Y8" s="60"/>
      <c r="Z8" s="60"/>
      <c r="AA8" s="60"/>
      <c r="AB8" s="60"/>
      <c r="AC8" s="60"/>
      <c r="AD8" s="60" t="str">
        <f>データ!$M$6</f>
        <v>非設置</v>
      </c>
      <c r="AE8" s="60"/>
      <c r="AF8" s="60"/>
      <c r="AG8" s="60"/>
      <c r="AH8" s="60"/>
      <c r="AI8" s="60"/>
      <c r="AJ8" s="60"/>
      <c r="AK8" s="4"/>
      <c r="AL8" s="61">
        <f>データ!$R$6</f>
        <v>9227</v>
      </c>
      <c r="AM8" s="61"/>
      <c r="AN8" s="61"/>
      <c r="AO8" s="61"/>
      <c r="AP8" s="61"/>
      <c r="AQ8" s="61"/>
      <c r="AR8" s="61"/>
      <c r="AS8" s="61"/>
      <c r="AT8" s="52">
        <f>データ!$S$6</f>
        <v>165.86</v>
      </c>
      <c r="AU8" s="53"/>
      <c r="AV8" s="53"/>
      <c r="AW8" s="53"/>
      <c r="AX8" s="53"/>
      <c r="AY8" s="53"/>
      <c r="AZ8" s="53"/>
      <c r="BA8" s="53"/>
      <c r="BB8" s="54">
        <f>データ!$T$6</f>
        <v>55.63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83.87</v>
      </c>
      <c r="J10" s="53"/>
      <c r="K10" s="53"/>
      <c r="L10" s="53"/>
      <c r="M10" s="53"/>
      <c r="N10" s="53"/>
      <c r="O10" s="64"/>
      <c r="P10" s="54">
        <f>データ!$P$6</f>
        <v>96.75</v>
      </c>
      <c r="Q10" s="54"/>
      <c r="R10" s="54"/>
      <c r="S10" s="54"/>
      <c r="T10" s="54"/>
      <c r="U10" s="54"/>
      <c r="V10" s="54"/>
      <c r="W10" s="61">
        <f>データ!$Q$6</f>
        <v>3680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8873</v>
      </c>
      <c r="AM10" s="61"/>
      <c r="AN10" s="61"/>
      <c r="AO10" s="61"/>
      <c r="AP10" s="61"/>
      <c r="AQ10" s="61"/>
      <c r="AR10" s="61"/>
      <c r="AS10" s="61"/>
      <c r="AT10" s="52">
        <f>データ!$V$6</f>
        <v>57</v>
      </c>
      <c r="AU10" s="53"/>
      <c r="AV10" s="53"/>
      <c r="AW10" s="53"/>
      <c r="AX10" s="53"/>
      <c r="AY10" s="53"/>
      <c r="AZ10" s="53"/>
      <c r="BA10" s="53"/>
      <c r="BB10" s="54">
        <f>データ!$W$6</f>
        <v>155.66999999999999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15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15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113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111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15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15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112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【110.27】</v>
      </c>
      <c r="F85" s="27" t="str">
        <f>データ!AS6</f>
        <v>【1.15】</v>
      </c>
      <c r="G85" s="27" t="str">
        <f>データ!BD6</f>
        <v>【260.31】</v>
      </c>
      <c r="H85" s="27" t="str">
        <f>データ!BO6</f>
        <v>【275.67】</v>
      </c>
      <c r="I85" s="27" t="str">
        <f>データ!BZ6</f>
        <v>【100.05】</v>
      </c>
      <c r="J85" s="27" t="str">
        <f>データ!CK6</f>
        <v>【166.40】</v>
      </c>
      <c r="K85" s="27" t="str">
        <f>データ!CV6</f>
        <v>【60.69】</v>
      </c>
      <c r="L85" s="27" t="str">
        <f>データ!DG6</f>
        <v>【89.82】</v>
      </c>
      <c r="M85" s="27" t="str">
        <f>データ!DR6</f>
        <v>【50.19】</v>
      </c>
      <c r="N85" s="27" t="str">
        <f>データ!EC6</f>
        <v>【20.63】</v>
      </c>
      <c r="O85" s="27" t="str">
        <f>データ!EN6</f>
        <v>【0.69】</v>
      </c>
    </row>
  </sheetData>
  <sheetProtection algorithmName="SHA-512" hashValue="BWR1Of+uwj5TOQHosnxaT3H5GHxUqrvq92KFSqGjteBsl6FiCq3UIqaCHn1psW1QO2/5t//ERDQqpkW7+fCFaw==" saltValue="mTJDqDcHevlOMTicSWXuqg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2020</v>
      </c>
      <c r="C6" s="34">
        <f t="shared" ref="C6:W6" si="3">C7</f>
        <v>435058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熊本県　多良木町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A8</v>
      </c>
      <c r="M6" s="34" t="str">
        <f t="shared" si="3"/>
        <v>非設置</v>
      </c>
      <c r="N6" s="35" t="str">
        <f t="shared" si="3"/>
        <v>-</v>
      </c>
      <c r="O6" s="35">
        <f t="shared" si="3"/>
        <v>83.87</v>
      </c>
      <c r="P6" s="35">
        <f t="shared" si="3"/>
        <v>96.75</v>
      </c>
      <c r="Q6" s="35">
        <f t="shared" si="3"/>
        <v>3680</v>
      </c>
      <c r="R6" s="35">
        <f t="shared" si="3"/>
        <v>9227</v>
      </c>
      <c r="S6" s="35">
        <f t="shared" si="3"/>
        <v>165.86</v>
      </c>
      <c r="T6" s="35">
        <f t="shared" si="3"/>
        <v>55.63</v>
      </c>
      <c r="U6" s="35">
        <f t="shared" si="3"/>
        <v>8873</v>
      </c>
      <c r="V6" s="35">
        <f t="shared" si="3"/>
        <v>57</v>
      </c>
      <c r="W6" s="35">
        <f t="shared" si="3"/>
        <v>155.66999999999999</v>
      </c>
      <c r="X6" s="36">
        <f>IF(X7="",NA(),X7)</f>
        <v>116.55</v>
      </c>
      <c r="Y6" s="36">
        <f t="shared" ref="Y6:AG6" si="4">IF(Y7="",NA(),Y7)</f>
        <v>115.16</v>
      </c>
      <c r="Z6" s="36">
        <f t="shared" si="4"/>
        <v>111.65</v>
      </c>
      <c r="AA6" s="36">
        <f t="shared" si="4"/>
        <v>107.47</v>
      </c>
      <c r="AB6" s="36">
        <f t="shared" si="4"/>
        <v>116.1</v>
      </c>
      <c r="AC6" s="36">
        <f t="shared" si="4"/>
        <v>107.95</v>
      </c>
      <c r="AD6" s="36">
        <f t="shared" si="4"/>
        <v>104.47</v>
      </c>
      <c r="AE6" s="36">
        <f t="shared" si="4"/>
        <v>103.81</v>
      </c>
      <c r="AF6" s="36">
        <f t="shared" si="4"/>
        <v>104.35</v>
      </c>
      <c r="AG6" s="36">
        <f t="shared" si="4"/>
        <v>105.34</v>
      </c>
      <c r="AH6" s="35" t="str">
        <f>IF(AH7="","",IF(AH7="-","【-】","【"&amp;SUBSTITUTE(TEXT(AH7,"#,##0.00"),"-","△")&amp;"】"))</f>
        <v>【110.27】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12.44</v>
      </c>
      <c r="AO6" s="36">
        <f t="shared" si="5"/>
        <v>16.399999999999999</v>
      </c>
      <c r="AP6" s="36">
        <f t="shared" si="5"/>
        <v>25.66</v>
      </c>
      <c r="AQ6" s="36">
        <f t="shared" si="5"/>
        <v>21.69</v>
      </c>
      <c r="AR6" s="36">
        <f t="shared" si="5"/>
        <v>24.04</v>
      </c>
      <c r="AS6" s="35" t="str">
        <f>IF(AS7="","",IF(AS7="-","【-】","【"&amp;SUBSTITUTE(TEXT(AS7,"#,##0.00"),"-","△")&amp;"】"))</f>
        <v>【1.15】</v>
      </c>
      <c r="AT6" s="36">
        <f>IF(AT7="",NA(),AT7)</f>
        <v>480.75</v>
      </c>
      <c r="AU6" s="36">
        <f t="shared" ref="AU6:BC6" si="6">IF(AU7="",NA(),AU7)</f>
        <v>486.08</v>
      </c>
      <c r="AV6" s="36">
        <f t="shared" si="6"/>
        <v>390.69</v>
      </c>
      <c r="AW6" s="36">
        <f t="shared" si="6"/>
        <v>420.83</v>
      </c>
      <c r="AX6" s="36">
        <f t="shared" si="6"/>
        <v>358.24</v>
      </c>
      <c r="AY6" s="36">
        <f t="shared" si="6"/>
        <v>371.89</v>
      </c>
      <c r="AZ6" s="36">
        <f t="shared" si="6"/>
        <v>293.23</v>
      </c>
      <c r="BA6" s="36">
        <f t="shared" si="6"/>
        <v>300.14</v>
      </c>
      <c r="BB6" s="36">
        <f t="shared" si="6"/>
        <v>301.04000000000002</v>
      </c>
      <c r="BC6" s="36">
        <f t="shared" si="6"/>
        <v>305.08</v>
      </c>
      <c r="BD6" s="35" t="str">
        <f>IF(BD7="","",IF(BD7="-","【-】","【"&amp;SUBSTITUTE(TEXT(BD7,"#,##0.00"),"-","△")&amp;"】"))</f>
        <v>【260.31】</v>
      </c>
      <c r="BE6" s="36">
        <f>IF(BE7="",NA(),BE7)</f>
        <v>265.5</v>
      </c>
      <c r="BF6" s="36">
        <f t="shared" ref="BF6:BN6" si="7">IF(BF7="",NA(),BF7)</f>
        <v>240.19</v>
      </c>
      <c r="BG6" s="36">
        <f t="shared" si="7"/>
        <v>216.41</v>
      </c>
      <c r="BH6" s="36">
        <f t="shared" si="7"/>
        <v>187.89</v>
      </c>
      <c r="BI6" s="36">
        <f t="shared" si="7"/>
        <v>153.51</v>
      </c>
      <c r="BJ6" s="36">
        <f t="shared" si="7"/>
        <v>483.11</v>
      </c>
      <c r="BK6" s="36">
        <f t="shared" si="7"/>
        <v>542.29999999999995</v>
      </c>
      <c r="BL6" s="36">
        <f t="shared" si="7"/>
        <v>566.65</v>
      </c>
      <c r="BM6" s="36">
        <f t="shared" si="7"/>
        <v>551.62</v>
      </c>
      <c r="BN6" s="36">
        <f t="shared" si="7"/>
        <v>585.59</v>
      </c>
      <c r="BO6" s="35" t="str">
        <f>IF(BO7="","",IF(BO7="-","【-】","【"&amp;SUBSTITUTE(TEXT(BO7,"#,##0.00"),"-","△")&amp;"】"))</f>
        <v>【275.67】</v>
      </c>
      <c r="BP6" s="36">
        <f>IF(BP7="",NA(),BP7)</f>
        <v>116.83</v>
      </c>
      <c r="BQ6" s="36">
        <f t="shared" ref="BQ6:BY6" si="8">IF(BQ7="",NA(),BQ7)</f>
        <v>116.73</v>
      </c>
      <c r="BR6" s="36">
        <f t="shared" si="8"/>
        <v>110.74</v>
      </c>
      <c r="BS6" s="36">
        <f t="shared" si="8"/>
        <v>107.02</v>
      </c>
      <c r="BT6" s="36">
        <f t="shared" si="8"/>
        <v>115.78</v>
      </c>
      <c r="BU6" s="36">
        <f t="shared" si="8"/>
        <v>93.28</v>
      </c>
      <c r="BV6" s="36">
        <f t="shared" si="8"/>
        <v>87.51</v>
      </c>
      <c r="BW6" s="36">
        <f t="shared" si="8"/>
        <v>84.77</v>
      </c>
      <c r="BX6" s="36">
        <f t="shared" si="8"/>
        <v>87.11</v>
      </c>
      <c r="BY6" s="36">
        <f t="shared" si="8"/>
        <v>82.78</v>
      </c>
      <c r="BZ6" s="35" t="str">
        <f>IF(BZ7="","",IF(BZ7="-","【-】","【"&amp;SUBSTITUTE(TEXT(BZ7,"#,##0.00"),"-","△")&amp;"】"))</f>
        <v>【100.05】</v>
      </c>
      <c r="CA6" s="36">
        <f>IF(CA7="",NA(),CA7)</f>
        <v>153.1</v>
      </c>
      <c r="CB6" s="36">
        <f t="shared" ref="CB6:CJ6" si="9">IF(CB7="",NA(),CB7)</f>
        <v>153.35</v>
      </c>
      <c r="CC6" s="36">
        <f t="shared" si="9"/>
        <v>162.55000000000001</v>
      </c>
      <c r="CD6" s="36">
        <f t="shared" si="9"/>
        <v>169.17</v>
      </c>
      <c r="CE6" s="36">
        <f t="shared" si="9"/>
        <v>156.18</v>
      </c>
      <c r="CF6" s="36">
        <f t="shared" si="9"/>
        <v>208.29</v>
      </c>
      <c r="CG6" s="36">
        <f t="shared" si="9"/>
        <v>218.42</v>
      </c>
      <c r="CH6" s="36">
        <f t="shared" si="9"/>
        <v>227.27</v>
      </c>
      <c r="CI6" s="36">
        <f t="shared" si="9"/>
        <v>223.98</v>
      </c>
      <c r="CJ6" s="36">
        <f t="shared" si="9"/>
        <v>225.09</v>
      </c>
      <c r="CK6" s="35" t="str">
        <f>IF(CK7="","",IF(CK7="-","【-】","【"&amp;SUBSTITUTE(TEXT(CK7,"#,##0.00"),"-","△")&amp;"】"))</f>
        <v>【166.40】</v>
      </c>
      <c r="CL6" s="36">
        <f>IF(CL7="",NA(),CL7)</f>
        <v>48.48</v>
      </c>
      <c r="CM6" s="36">
        <f t="shared" ref="CM6:CU6" si="10">IF(CM7="",NA(),CM7)</f>
        <v>47.85</v>
      </c>
      <c r="CN6" s="36">
        <f t="shared" si="10"/>
        <v>46.44</v>
      </c>
      <c r="CO6" s="36">
        <f t="shared" si="10"/>
        <v>46.28</v>
      </c>
      <c r="CP6" s="36">
        <f t="shared" si="10"/>
        <v>46.56</v>
      </c>
      <c r="CQ6" s="36">
        <f t="shared" si="10"/>
        <v>49.32</v>
      </c>
      <c r="CR6" s="36">
        <f t="shared" si="10"/>
        <v>50.24</v>
      </c>
      <c r="CS6" s="36">
        <f t="shared" si="10"/>
        <v>50.29</v>
      </c>
      <c r="CT6" s="36">
        <f t="shared" si="10"/>
        <v>49.64</v>
      </c>
      <c r="CU6" s="36">
        <f t="shared" si="10"/>
        <v>49.38</v>
      </c>
      <c r="CV6" s="35" t="str">
        <f>IF(CV7="","",IF(CV7="-","【-】","【"&amp;SUBSTITUTE(TEXT(CV7,"#,##0.00"),"-","△")&amp;"】"))</f>
        <v>【60.69】</v>
      </c>
      <c r="CW6" s="36">
        <f>IF(CW7="",NA(),CW7)</f>
        <v>90.93</v>
      </c>
      <c r="CX6" s="36">
        <f t="shared" ref="CX6:DF6" si="11">IF(CX7="",NA(),CX7)</f>
        <v>91.28</v>
      </c>
      <c r="CY6" s="36">
        <f t="shared" si="11"/>
        <v>91.51</v>
      </c>
      <c r="CZ6" s="36">
        <f t="shared" si="11"/>
        <v>90.33</v>
      </c>
      <c r="DA6" s="36">
        <f t="shared" si="11"/>
        <v>91.93</v>
      </c>
      <c r="DB6" s="36">
        <f t="shared" si="11"/>
        <v>79.34</v>
      </c>
      <c r="DC6" s="36">
        <f t="shared" si="11"/>
        <v>78.650000000000006</v>
      </c>
      <c r="DD6" s="36">
        <f t="shared" si="11"/>
        <v>77.73</v>
      </c>
      <c r="DE6" s="36">
        <f t="shared" si="11"/>
        <v>78.09</v>
      </c>
      <c r="DF6" s="36">
        <f t="shared" si="11"/>
        <v>78.010000000000005</v>
      </c>
      <c r="DG6" s="35" t="str">
        <f>IF(DG7="","",IF(DG7="-","【-】","【"&amp;SUBSTITUTE(TEXT(DG7,"#,##0.00"),"-","△")&amp;"】"))</f>
        <v>【89.82】</v>
      </c>
      <c r="DH6" s="36">
        <f>IF(DH7="",NA(),DH7)</f>
        <v>55.17</v>
      </c>
      <c r="DI6" s="36">
        <f t="shared" ref="DI6:DQ6" si="12">IF(DI7="",NA(),DI7)</f>
        <v>57.24</v>
      </c>
      <c r="DJ6" s="36">
        <f t="shared" si="12"/>
        <v>58.59</v>
      </c>
      <c r="DK6" s="36">
        <f t="shared" si="12"/>
        <v>59.73</v>
      </c>
      <c r="DL6" s="36">
        <f t="shared" si="12"/>
        <v>61.33</v>
      </c>
      <c r="DM6" s="36">
        <f t="shared" si="12"/>
        <v>48.3</v>
      </c>
      <c r="DN6" s="36">
        <f t="shared" si="12"/>
        <v>45.14</v>
      </c>
      <c r="DO6" s="36">
        <f t="shared" si="12"/>
        <v>45.85</v>
      </c>
      <c r="DP6" s="36">
        <f t="shared" si="12"/>
        <v>47.31</v>
      </c>
      <c r="DQ6" s="36">
        <f t="shared" si="12"/>
        <v>47.5</v>
      </c>
      <c r="DR6" s="35" t="str">
        <f>IF(DR7="","",IF(DR7="-","【-】","【"&amp;SUBSTITUTE(TEXT(DR7,"#,##0.00"),"-","△")&amp;"】"))</f>
        <v>【50.19】</v>
      </c>
      <c r="DS6" s="35">
        <f>IF(DS7="",NA(),DS7)</f>
        <v>0</v>
      </c>
      <c r="DT6" s="35">
        <f t="shared" ref="DT6:EB6" si="13">IF(DT7="",NA(),DT7)</f>
        <v>0</v>
      </c>
      <c r="DU6" s="35">
        <f t="shared" si="13"/>
        <v>0</v>
      </c>
      <c r="DV6" s="35">
        <f t="shared" si="13"/>
        <v>0</v>
      </c>
      <c r="DW6" s="35">
        <f t="shared" si="13"/>
        <v>0</v>
      </c>
      <c r="DX6" s="36">
        <f t="shared" si="13"/>
        <v>12.43</v>
      </c>
      <c r="DY6" s="36">
        <f t="shared" si="13"/>
        <v>13.58</v>
      </c>
      <c r="DZ6" s="36">
        <f t="shared" si="13"/>
        <v>14.13</v>
      </c>
      <c r="EA6" s="36">
        <f t="shared" si="13"/>
        <v>16.77</v>
      </c>
      <c r="EB6" s="36">
        <f t="shared" si="13"/>
        <v>17.399999999999999</v>
      </c>
      <c r="EC6" s="35" t="str">
        <f>IF(EC7="","",IF(EC7="-","【-】","【"&amp;SUBSTITUTE(TEXT(EC7,"#,##0.00"),"-","△")&amp;"】"))</f>
        <v>【20.63】</v>
      </c>
      <c r="ED6" s="36">
        <f>IF(ED7="",NA(),ED7)</f>
        <v>0.76</v>
      </c>
      <c r="EE6" s="36">
        <f t="shared" ref="EE6:EM6" si="14">IF(EE7="",NA(),EE7)</f>
        <v>0.74</v>
      </c>
      <c r="EF6" s="36">
        <f t="shared" si="14"/>
        <v>1.63</v>
      </c>
      <c r="EG6" s="36">
        <f t="shared" si="14"/>
        <v>1.74</v>
      </c>
      <c r="EH6" s="36">
        <f t="shared" si="14"/>
        <v>0.95</v>
      </c>
      <c r="EI6" s="36">
        <f t="shared" si="14"/>
        <v>0.46</v>
      </c>
      <c r="EJ6" s="36">
        <f t="shared" si="14"/>
        <v>0.44</v>
      </c>
      <c r="EK6" s="36">
        <f t="shared" si="14"/>
        <v>0.52</v>
      </c>
      <c r="EL6" s="36">
        <f t="shared" si="14"/>
        <v>0.47</v>
      </c>
      <c r="EM6" s="36">
        <f t="shared" si="14"/>
        <v>0.4</v>
      </c>
      <c r="EN6" s="35" t="str">
        <f>IF(EN7="","",IF(EN7="-","【-】","【"&amp;SUBSTITUTE(TEXT(EN7,"#,##0.00"),"-","△")&amp;"】"))</f>
        <v>【0.69】</v>
      </c>
    </row>
    <row r="7" spans="1:144" s="37" customFormat="1" x14ac:dyDescent="0.15">
      <c r="A7" s="29"/>
      <c r="B7" s="38">
        <v>2020</v>
      </c>
      <c r="C7" s="38">
        <v>435058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83.87</v>
      </c>
      <c r="P7" s="39">
        <v>96.75</v>
      </c>
      <c r="Q7" s="39">
        <v>3680</v>
      </c>
      <c r="R7" s="39">
        <v>9227</v>
      </c>
      <c r="S7" s="39">
        <v>165.86</v>
      </c>
      <c r="T7" s="39">
        <v>55.63</v>
      </c>
      <c r="U7" s="39">
        <v>8873</v>
      </c>
      <c r="V7" s="39">
        <v>57</v>
      </c>
      <c r="W7" s="39">
        <v>155.66999999999999</v>
      </c>
      <c r="X7" s="39">
        <v>116.55</v>
      </c>
      <c r="Y7" s="39">
        <v>115.16</v>
      </c>
      <c r="Z7" s="39">
        <v>111.65</v>
      </c>
      <c r="AA7" s="39">
        <v>107.47</v>
      </c>
      <c r="AB7" s="39">
        <v>116.1</v>
      </c>
      <c r="AC7" s="39">
        <v>107.95</v>
      </c>
      <c r="AD7" s="39">
        <v>104.47</v>
      </c>
      <c r="AE7" s="39">
        <v>103.81</v>
      </c>
      <c r="AF7" s="39">
        <v>104.35</v>
      </c>
      <c r="AG7" s="39">
        <v>105.34</v>
      </c>
      <c r="AH7" s="39">
        <v>110.27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12.44</v>
      </c>
      <c r="AO7" s="39">
        <v>16.399999999999999</v>
      </c>
      <c r="AP7" s="39">
        <v>25.66</v>
      </c>
      <c r="AQ7" s="39">
        <v>21.69</v>
      </c>
      <c r="AR7" s="39">
        <v>24.04</v>
      </c>
      <c r="AS7" s="39">
        <v>1.1499999999999999</v>
      </c>
      <c r="AT7" s="39">
        <v>480.75</v>
      </c>
      <c r="AU7" s="39">
        <v>486.08</v>
      </c>
      <c r="AV7" s="39">
        <v>390.69</v>
      </c>
      <c r="AW7" s="39">
        <v>420.83</v>
      </c>
      <c r="AX7" s="39">
        <v>358.24</v>
      </c>
      <c r="AY7" s="39">
        <v>371.89</v>
      </c>
      <c r="AZ7" s="39">
        <v>293.23</v>
      </c>
      <c r="BA7" s="39">
        <v>300.14</v>
      </c>
      <c r="BB7" s="39">
        <v>301.04000000000002</v>
      </c>
      <c r="BC7" s="39">
        <v>305.08</v>
      </c>
      <c r="BD7" s="39">
        <v>260.31</v>
      </c>
      <c r="BE7" s="39">
        <v>265.5</v>
      </c>
      <c r="BF7" s="39">
        <v>240.19</v>
      </c>
      <c r="BG7" s="39">
        <v>216.41</v>
      </c>
      <c r="BH7" s="39">
        <v>187.89</v>
      </c>
      <c r="BI7" s="39">
        <v>153.51</v>
      </c>
      <c r="BJ7" s="39">
        <v>483.11</v>
      </c>
      <c r="BK7" s="39">
        <v>542.29999999999995</v>
      </c>
      <c r="BL7" s="39">
        <v>566.65</v>
      </c>
      <c r="BM7" s="39">
        <v>551.62</v>
      </c>
      <c r="BN7" s="39">
        <v>585.59</v>
      </c>
      <c r="BO7" s="39">
        <v>275.67</v>
      </c>
      <c r="BP7" s="39">
        <v>116.83</v>
      </c>
      <c r="BQ7" s="39">
        <v>116.73</v>
      </c>
      <c r="BR7" s="39">
        <v>110.74</v>
      </c>
      <c r="BS7" s="39">
        <v>107.02</v>
      </c>
      <c r="BT7" s="39">
        <v>115.78</v>
      </c>
      <c r="BU7" s="39">
        <v>93.28</v>
      </c>
      <c r="BV7" s="39">
        <v>87.51</v>
      </c>
      <c r="BW7" s="39">
        <v>84.77</v>
      </c>
      <c r="BX7" s="39">
        <v>87.11</v>
      </c>
      <c r="BY7" s="39">
        <v>82.78</v>
      </c>
      <c r="BZ7" s="39">
        <v>100.05</v>
      </c>
      <c r="CA7" s="39">
        <v>153.1</v>
      </c>
      <c r="CB7" s="39">
        <v>153.35</v>
      </c>
      <c r="CC7" s="39">
        <v>162.55000000000001</v>
      </c>
      <c r="CD7" s="39">
        <v>169.17</v>
      </c>
      <c r="CE7" s="39">
        <v>156.18</v>
      </c>
      <c r="CF7" s="39">
        <v>208.29</v>
      </c>
      <c r="CG7" s="39">
        <v>218.42</v>
      </c>
      <c r="CH7" s="39">
        <v>227.27</v>
      </c>
      <c r="CI7" s="39">
        <v>223.98</v>
      </c>
      <c r="CJ7" s="39">
        <v>225.09</v>
      </c>
      <c r="CK7" s="39">
        <v>166.4</v>
      </c>
      <c r="CL7" s="39">
        <v>48.48</v>
      </c>
      <c r="CM7" s="39">
        <v>47.85</v>
      </c>
      <c r="CN7" s="39">
        <v>46.44</v>
      </c>
      <c r="CO7" s="39">
        <v>46.28</v>
      </c>
      <c r="CP7" s="39">
        <v>46.56</v>
      </c>
      <c r="CQ7" s="39">
        <v>49.32</v>
      </c>
      <c r="CR7" s="39">
        <v>50.24</v>
      </c>
      <c r="CS7" s="39">
        <v>50.29</v>
      </c>
      <c r="CT7" s="39">
        <v>49.64</v>
      </c>
      <c r="CU7" s="39">
        <v>49.38</v>
      </c>
      <c r="CV7" s="39">
        <v>60.69</v>
      </c>
      <c r="CW7" s="39">
        <v>90.93</v>
      </c>
      <c r="CX7" s="39">
        <v>91.28</v>
      </c>
      <c r="CY7" s="39">
        <v>91.51</v>
      </c>
      <c r="CZ7" s="39">
        <v>90.33</v>
      </c>
      <c r="DA7" s="39">
        <v>91.93</v>
      </c>
      <c r="DB7" s="39">
        <v>79.34</v>
      </c>
      <c r="DC7" s="39">
        <v>78.650000000000006</v>
      </c>
      <c r="DD7" s="39">
        <v>77.73</v>
      </c>
      <c r="DE7" s="39">
        <v>78.09</v>
      </c>
      <c r="DF7" s="39">
        <v>78.010000000000005</v>
      </c>
      <c r="DG7" s="39">
        <v>89.82</v>
      </c>
      <c r="DH7" s="39">
        <v>55.17</v>
      </c>
      <c r="DI7" s="39">
        <v>57.24</v>
      </c>
      <c r="DJ7" s="39">
        <v>58.59</v>
      </c>
      <c r="DK7" s="39">
        <v>59.73</v>
      </c>
      <c r="DL7" s="39">
        <v>61.33</v>
      </c>
      <c r="DM7" s="39">
        <v>48.3</v>
      </c>
      <c r="DN7" s="39">
        <v>45.14</v>
      </c>
      <c r="DO7" s="39">
        <v>45.85</v>
      </c>
      <c r="DP7" s="39">
        <v>47.31</v>
      </c>
      <c r="DQ7" s="39">
        <v>47.5</v>
      </c>
      <c r="DR7" s="39">
        <v>50.19</v>
      </c>
      <c r="DS7" s="39">
        <v>0</v>
      </c>
      <c r="DT7" s="39">
        <v>0</v>
      </c>
      <c r="DU7" s="39">
        <v>0</v>
      </c>
      <c r="DV7" s="39">
        <v>0</v>
      </c>
      <c r="DW7" s="39">
        <v>0</v>
      </c>
      <c r="DX7" s="39">
        <v>12.43</v>
      </c>
      <c r="DY7" s="39">
        <v>13.58</v>
      </c>
      <c r="DZ7" s="39">
        <v>14.13</v>
      </c>
      <c r="EA7" s="39">
        <v>16.77</v>
      </c>
      <c r="EB7" s="39">
        <v>17.399999999999999</v>
      </c>
      <c r="EC7" s="39">
        <v>20.63</v>
      </c>
      <c r="ED7" s="39">
        <v>0.76</v>
      </c>
      <c r="EE7" s="39">
        <v>0.74</v>
      </c>
      <c r="EF7" s="39">
        <v>1.63</v>
      </c>
      <c r="EG7" s="39">
        <v>1.74</v>
      </c>
      <c r="EH7" s="39">
        <v>0.95</v>
      </c>
      <c r="EI7" s="39">
        <v>0.46</v>
      </c>
      <c r="EJ7" s="39">
        <v>0.44</v>
      </c>
      <c r="EK7" s="39">
        <v>0.52</v>
      </c>
      <c r="EL7" s="39">
        <v>0.47</v>
      </c>
      <c r="EM7" s="39">
        <v>0.4</v>
      </c>
      <c r="EN7" s="39">
        <v>0.69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D10" si="15">DATEVALUE($B7+12-B11&amp;"/1/"&amp;B12)</f>
        <v>46753</v>
      </c>
      <c r="C10" s="43">
        <f t="shared" si="15"/>
        <v>47119</v>
      </c>
      <c r="D10" s="43">
        <f t="shared" si="15"/>
        <v>47484</v>
      </c>
      <c r="E10" s="44">
        <f>DATEVALUE($B7+12-E11&amp;"/1/"&amp;E12)</f>
        <v>47849</v>
      </c>
      <c r="F10" s="44">
        <f>DATEVALUE($B7+12-F11&amp;"/1/"&amp;F12)</f>
        <v>48215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107</v>
      </c>
      <c r="E13" t="s">
        <v>109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2022-01-28T02:17:37Z</cp:lastPrinted>
  <dcterms:created xsi:type="dcterms:W3CDTF">2021-12-03T06:58:47Z</dcterms:created>
  <dcterms:modified xsi:type="dcterms:W3CDTF">2022-01-28T02:36:27Z</dcterms:modified>
  <cp:category/>
</cp:coreProperties>
</file>