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63\share\R3（2021）\01　高齢者支援課\☆　新型コロナ\28_介護報酬コロナ0.1%特例 → 代替措置（補助金）\【03】事業実施関係\00 県交付要項\"/>
    </mc:Choice>
  </mc:AlternateContent>
  <bookViews>
    <workbookView xWindow="0" yWindow="0" windowWidth="19200" windowHeight="7070"/>
  </bookViews>
  <sheets>
    <sheet name="変更申請書" sheetId="20" r:id="rId1"/>
    <sheet name="申請額一覧" sheetId="31" state="hidden" r:id="rId2"/>
    <sheet name="別添" sheetId="29" state="hidden" r:id="rId3"/>
    <sheet name="個票1" sheetId="19" state="hidden" r:id="rId4"/>
    <sheet name="職員表" sheetId="27" state="hidden" r:id="rId5"/>
    <sheet name="計算用" sheetId="21" state="hidden" r:id="rId6"/>
  </sheets>
  <definedNames>
    <definedName name="_xlnm.Print_Area" localSheetId="3">個票1!$A$1:$AU$61</definedName>
    <definedName name="_xlnm.Print_Area" localSheetId="4">職員表!$A$1:$U$86</definedName>
    <definedName name="_xlnm.Print_Area" localSheetId="1">申請額一覧!$A$1:$N$34</definedName>
    <definedName name="_xlnm.Print_Area" localSheetId="2">別添!$A$1:$N$32</definedName>
    <definedName name="_xlnm.Print_Area" localSheetId="0">変更申請書!$A$1:$AM$41</definedName>
    <definedName name="_xlnm.Print_Titles" localSheetId="4">職員表!$4:$5</definedName>
  </definedNames>
  <calcPr calcId="162913"/>
</workbook>
</file>

<file path=xl/calcChain.xml><?xml version="1.0" encoding="utf-8"?>
<calcChain xmlns="http://schemas.openxmlformats.org/spreadsheetml/2006/main">
  <c r="A104" i="31" l="1"/>
  <c r="A103" i="31"/>
  <c r="A102" i="31"/>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M25" i="29"/>
  <c r="M27" i="29"/>
  <c r="M22" i="29"/>
  <c r="B6" i="29"/>
  <c r="M13" i="29"/>
  <c r="M24" i="29"/>
  <c r="M28" i="29"/>
  <c r="M6" i="29"/>
  <c r="M8" i="29"/>
  <c r="M14" i="29"/>
  <c r="M29" i="29"/>
  <c r="M12" i="29"/>
  <c r="M16" i="29"/>
  <c r="M10" i="29"/>
  <c r="M15" i="29"/>
  <c r="M21" i="29"/>
  <c r="M20" i="29"/>
  <c r="M17" i="29"/>
  <c r="M7" i="29"/>
  <c r="B5" i="29"/>
  <c r="M18" i="29"/>
  <c r="M26" i="29"/>
  <c r="M23" i="29"/>
  <c r="M9" i="29"/>
  <c r="M11" i="29"/>
  <c r="M19" i="29"/>
  <c r="A29" i="31" l="1"/>
  <c r="A28" i="31"/>
  <c r="A27" i="31"/>
  <c r="A26" i="31"/>
  <c r="A25" i="31"/>
  <c r="A24" i="31"/>
  <c r="A23" i="31"/>
  <c r="A22" i="31"/>
  <c r="A21" i="31"/>
  <c r="A20" i="31"/>
  <c r="A29" i="29"/>
  <c r="A28" i="29"/>
  <c r="A27" i="29"/>
  <c r="A26" i="29"/>
  <c r="A25" i="29"/>
  <c r="A24" i="29"/>
  <c r="A23" i="29"/>
  <c r="A22" i="29"/>
  <c r="A21" i="29"/>
  <c r="A20" i="29"/>
  <c r="A19" i="31"/>
  <c r="A18" i="31"/>
  <c r="A17" i="31"/>
  <c r="A16" i="31"/>
  <c r="A15" i="31"/>
  <c r="A14" i="31"/>
  <c r="A13" i="31"/>
  <c r="A12" i="31"/>
  <c r="A11" i="31"/>
  <c r="A10" i="31"/>
  <c r="A9" i="31"/>
  <c r="A8" i="31"/>
  <c r="A7" i="31"/>
  <c r="A6" i="31"/>
  <c r="A5" i="31"/>
  <c r="D7" i="29"/>
  <c r="D8" i="29"/>
  <c r="D14" i="29"/>
  <c r="D27" i="29"/>
  <c r="D26" i="29"/>
  <c r="D20" i="29"/>
  <c r="D29" i="29"/>
  <c r="D16" i="29"/>
  <c r="D18" i="29"/>
  <c r="D9" i="29"/>
  <c r="D5" i="29"/>
  <c r="D25" i="29"/>
  <c r="D22" i="29"/>
  <c r="D17" i="29"/>
  <c r="D11" i="29"/>
  <c r="D23" i="29"/>
  <c r="D6" i="29"/>
  <c r="D13" i="29"/>
  <c r="D15" i="29"/>
  <c r="D19" i="29"/>
  <c r="D10" i="29"/>
  <c r="D28" i="29"/>
  <c r="D24" i="29"/>
  <c r="D12" i="29"/>
  <c r="D21" i="29"/>
  <c r="E8" i="27" l="1"/>
  <c r="E6" i="27"/>
  <c r="CB13" i="19"/>
  <c r="CB14" i="19"/>
  <c r="CB26" i="19"/>
  <c r="CB27" i="19"/>
  <c r="CB28" i="19"/>
  <c r="CB29" i="19"/>
  <c r="CB30" i="19"/>
  <c r="CB31" i="19"/>
  <c r="CB32" i="19"/>
  <c r="CB33" i="19"/>
  <c r="CB34" i="19"/>
  <c r="CB35" i="19"/>
  <c r="CB36" i="19"/>
  <c r="CB37" i="19"/>
  <c r="CB38" i="19"/>
  <c r="CB39" i="19"/>
  <c r="F28" i="29"/>
  <c r="C24" i="29"/>
  <c r="C23" i="29"/>
  <c r="L27" i="29"/>
  <c r="F27" i="29"/>
  <c r="B26" i="29"/>
  <c r="F26" i="29"/>
  <c r="C27" i="29"/>
  <c r="B21" i="29"/>
  <c r="I26" i="29"/>
  <c r="L24" i="29"/>
  <c r="F29" i="29"/>
  <c r="K24" i="29"/>
  <c r="K26" i="29"/>
  <c r="E27" i="29"/>
  <c r="I27" i="29"/>
  <c r="E22" i="29"/>
  <c r="I28" i="29"/>
  <c r="J28" i="29"/>
  <c r="G22" i="29"/>
  <c r="K21" i="29"/>
  <c r="J20" i="29"/>
  <c r="B25" i="29"/>
  <c r="B27" i="29"/>
  <c r="J23" i="29"/>
  <c r="L29" i="29"/>
  <c r="I23" i="29"/>
  <c r="G24" i="29"/>
  <c r="C26" i="29"/>
  <c r="G23" i="29"/>
  <c r="J29" i="29"/>
  <c r="F25" i="29"/>
  <c r="L25" i="29"/>
  <c r="B20" i="29"/>
  <c r="L23" i="29"/>
  <c r="E28" i="29"/>
  <c r="K29" i="29"/>
  <c r="F20" i="29"/>
  <c r="G25" i="29"/>
  <c r="F21" i="29"/>
  <c r="B29" i="29"/>
  <c r="K20" i="29"/>
  <c r="J22" i="29"/>
  <c r="K23" i="29"/>
  <c r="L22" i="29"/>
  <c r="C29" i="29"/>
  <c r="E20" i="29"/>
  <c r="J26" i="29"/>
  <c r="G20" i="29"/>
  <c r="F22" i="29"/>
  <c r="B24" i="29"/>
  <c r="E26" i="29"/>
  <c r="J21" i="29"/>
  <c r="G28" i="29"/>
  <c r="I20" i="29"/>
  <c r="L20" i="29"/>
  <c r="K27" i="29"/>
  <c r="E24" i="29"/>
  <c r="I25" i="29"/>
  <c r="B23" i="29"/>
  <c r="F24" i="29"/>
  <c r="K28" i="29"/>
  <c r="L26" i="29"/>
  <c r="C20" i="29"/>
  <c r="C21" i="29"/>
  <c r="I22" i="29"/>
  <c r="I21" i="29"/>
  <c r="G26" i="29"/>
  <c r="L21" i="29"/>
  <c r="K25" i="29"/>
  <c r="I24" i="29"/>
  <c r="G27" i="29"/>
  <c r="J27" i="29"/>
  <c r="C22" i="29"/>
  <c r="F23" i="29"/>
  <c r="E25" i="29"/>
  <c r="B28" i="29"/>
  <c r="E29" i="29"/>
  <c r="K22" i="29"/>
  <c r="J24" i="29"/>
  <c r="C28" i="29"/>
  <c r="C25" i="29"/>
  <c r="L28" i="29"/>
  <c r="B22" i="29"/>
  <c r="J25" i="29"/>
  <c r="G21" i="29"/>
  <c r="E23" i="29"/>
  <c r="E21" i="29"/>
  <c r="I29" i="29"/>
  <c r="G29" i="29"/>
  <c r="N27" i="29" l="1"/>
  <c r="H27" i="29" s="1"/>
  <c r="N28" i="29"/>
  <c r="H28" i="29" s="1"/>
  <c r="N29" i="29"/>
  <c r="H29" i="29" s="1"/>
  <c r="N25" i="29"/>
  <c r="H25" i="29" s="1"/>
  <c r="N26" i="29"/>
  <c r="H26" i="29" s="1"/>
  <c r="N22" i="29"/>
  <c r="H22" i="29" s="1"/>
  <c r="N23" i="29"/>
  <c r="H23" i="29" s="1"/>
  <c r="N21" i="29"/>
  <c r="H21" i="29" s="1"/>
  <c r="N24" i="29"/>
  <c r="H24" i="29" s="1"/>
  <c r="N20" i="29"/>
  <c r="H20" i="29" s="1"/>
  <c r="E7" i="27" l="1"/>
  <c r="M14" i="27" l="1"/>
  <c r="A12" i="21"/>
  <c r="A11" i="21"/>
  <c r="A10" i="21"/>
  <c r="A9" i="21"/>
  <c r="A8" i="21"/>
  <c r="A85" i="27" l="1"/>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11" i="27"/>
  <c r="A10" i="27"/>
  <c r="A9" i="27"/>
  <c r="A8" i="27"/>
  <c r="A7" i="27"/>
  <c r="A6" i="27"/>
  <c r="A19" i="29" l="1"/>
  <c r="A18" i="29"/>
  <c r="A17" i="29"/>
  <c r="A16" i="29"/>
  <c r="A15" i="29"/>
  <c r="A14" i="29"/>
  <c r="A13" i="29"/>
  <c r="A12" i="29"/>
  <c r="A11" i="29"/>
  <c r="A10" i="29"/>
  <c r="A9" i="29"/>
  <c r="A8" i="29"/>
  <c r="A7" i="29"/>
  <c r="A6" i="29"/>
  <c r="A5" i="29"/>
  <c r="X41" i="19"/>
  <c r="X40" i="19"/>
  <c r="AI39" i="19" s="1"/>
  <c r="X42" i="19"/>
  <c r="F11" i="29"/>
  <c r="E13" i="29"/>
  <c r="C16" i="29"/>
  <c r="E19" i="29"/>
  <c r="C14" i="29"/>
  <c r="G11" i="29"/>
  <c r="B7" i="29"/>
  <c r="C8" i="29"/>
  <c r="F18" i="29"/>
  <c r="C18" i="29"/>
  <c r="F15" i="29"/>
  <c r="G17" i="29"/>
  <c r="G6" i="29"/>
  <c r="C11" i="29"/>
  <c r="E9" i="29"/>
  <c r="G12" i="29"/>
  <c r="G18" i="29"/>
  <c r="E17" i="29"/>
  <c r="G8" i="29"/>
  <c r="B16" i="29"/>
  <c r="E12" i="29"/>
  <c r="E16" i="29"/>
  <c r="F6" i="29"/>
  <c r="B11" i="29"/>
  <c r="F16" i="29"/>
  <c r="E7" i="29"/>
  <c r="E11" i="29"/>
  <c r="G16" i="29"/>
  <c r="C13" i="29"/>
  <c r="F14" i="29"/>
  <c r="C7" i="29"/>
  <c r="E5" i="29"/>
  <c r="F19" i="29"/>
  <c r="C15" i="29"/>
  <c r="G9" i="29"/>
  <c r="F7" i="29"/>
  <c r="F5" i="29"/>
  <c r="E6" i="29"/>
  <c r="E15" i="29"/>
  <c r="E10" i="29"/>
  <c r="C17" i="29"/>
  <c r="B19" i="29"/>
  <c r="C6" i="29"/>
  <c r="G14" i="29"/>
  <c r="C12" i="29"/>
  <c r="G5" i="29"/>
  <c r="F10" i="29"/>
  <c r="F9" i="29"/>
  <c r="F13" i="29"/>
  <c r="B17" i="29"/>
  <c r="E18" i="29"/>
  <c r="B14" i="29"/>
  <c r="G7" i="29"/>
  <c r="F17" i="29"/>
  <c r="F12" i="29"/>
  <c r="B12" i="29"/>
  <c r="F6" i="31" l="1"/>
  <c r="E6" i="31"/>
  <c r="D6" i="31"/>
  <c r="X43" i="19"/>
  <c r="I7" i="29"/>
  <c r="B9" i="29"/>
  <c r="G10" i="29"/>
  <c r="I8" i="29"/>
  <c r="L17" i="29"/>
  <c r="L16" i="29"/>
  <c r="L19" i="29"/>
  <c r="K6" i="29"/>
  <c r="K19" i="29"/>
  <c r="I16" i="29"/>
  <c r="J8" i="29"/>
  <c r="I17" i="29"/>
  <c r="J9" i="29"/>
  <c r="B10" i="29"/>
  <c r="L14" i="29"/>
  <c r="L7" i="29"/>
  <c r="G13" i="29"/>
  <c r="I13" i="29"/>
  <c r="K16" i="29"/>
  <c r="I12" i="29"/>
  <c r="J19" i="29"/>
  <c r="K10" i="29"/>
  <c r="I11" i="29"/>
  <c r="C10" i="29"/>
  <c r="K13" i="29"/>
  <c r="C9" i="29"/>
  <c r="K8" i="29"/>
  <c r="I18" i="29"/>
  <c r="K11" i="29"/>
  <c r="J11" i="29"/>
  <c r="K15" i="29"/>
  <c r="I14" i="29"/>
  <c r="K7" i="29"/>
  <c r="C19" i="29"/>
  <c r="J7" i="29"/>
  <c r="B8" i="29"/>
  <c r="J14" i="29"/>
  <c r="G15" i="29"/>
  <c r="E8" i="29"/>
  <c r="J15" i="29"/>
  <c r="J12" i="29"/>
  <c r="B13" i="29"/>
  <c r="B18" i="29"/>
  <c r="G19" i="29"/>
  <c r="I10" i="29"/>
  <c r="K12" i="29"/>
  <c r="L13" i="29"/>
  <c r="K18" i="29"/>
  <c r="L9" i="29"/>
  <c r="J17" i="29"/>
  <c r="E14" i="29"/>
  <c r="J13" i="29"/>
  <c r="K14" i="29"/>
  <c r="L10" i="29"/>
  <c r="I15" i="29"/>
  <c r="J18" i="29"/>
  <c r="L8" i="29"/>
  <c r="K17" i="29"/>
  <c r="L18" i="29"/>
  <c r="I9" i="29"/>
  <c r="F8" i="29"/>
  <c r="J10" i="29"/>
  <c r="I19" i="29"/>
  <c r="L11" i="29"/>
  <c r="B15" i="29"/>
  <c r="K9" i="29"/>
  <c r="L12" i="29"/>
  <c r="L15" i="29"/>
  <c r="L6" i="29"/>
  <c r="J16" i="29"/>
  <c r="D5" i="31" l="1"/>
  <c r="E5" i="31"/>
  <c r="F5" i="31"/>
  <c r="F104" i="31"/>
  <c r="F88" i="31"/>
  <c r="F72" i="31"/>
  <c r="F56" i="31"/>
  <c r="F40" i="31"/>
  <c r="F24" i="31"/>
  <c r="E93" i="31"/>
  <c r="E77" i="31"/>
  <c r="E61" i="31"/>
  <c r="E45" i="31"/>
  <c r="E29" i="31"/>
  <c r="D98" i="31"/>
  <c r="D82" i="31"/>
  <c r="D66" i="31"/>
  <c r="D50" i="31"/>
  <c r="D34" i="31"/>
  <c r="F19" i="31"/>
  <c r="E15" i="31"/>
  <c r="F73" i="31"/>
  <c r="F25" i="31"/>
  <c r="E62" i="31"/>
  <c r="D103" i="31"/>
  <c r="D55" i="31"/>
  <c r="F99" i="31"/>
  <c r="F83" i="31"/>
  <c r="F67" i="31"/>
  <c r="F51" i="31"/>
  <c r="F35" i="31"/>
  <c r="E104" i="31"/>
  <c r="E88" i="31"/>
  <c r="E72" i="31"/>
  <c r="E56" i="31"/>
  <c r="E40" i="31"/>
  <c r="E24" i="31"/>
  <c r="D93" i="31"/>
  <c r="D77" i="31"/>
  <c r="D61" i="31"/>
  <c r="D45" i="31"/>
  <c r="D29" i="31"/>
  <c r="F14" i="31"/>
  <c r="D10" i="31"/>
  <c r="E10" i="31"/>
  <c r="F61" i="31"/>
  <c r="E94" i="31"/>
  <c r="E46" i="31"/>
  <c r="D83" i="31"/>
  <c r="D39" i="31"/>
  <c r="F8" i="31"/>
  <c r="F94" i="31"/>
  <c r="F78" i="31"/>
  <c r="F62" i="31"/>
  <c r="F46" i="31"/>
  <c r="F30" i="31"/>
  <c r="E99" i="31"/>
  <c r="E83" i="31"/>
  <c r="E67" i="31"/>
  <c r="E51" i="31"/>
  <c r="E35" i="31"/>
  <c r="D104" i="31"/>
  <c r="D88" i="31"/>
  <c r="D72" i="31"/>
  <c r="D56" i="31"/>
  <c r="D40" i="31"/>
  <c r="D24" i="31"/>
  <c r="D8" i="31"/>
  <c r="F9" i="31"/>
  <c r="F100" i="31"/>
  <c r="F84" i="31"/>
  <c r="F68" i="31"/>
  <c r="F52" i="31"/>
  <c r="F36" i="31"/>
  <c r="F20" i="31"/>
  <c r="E89" i="31"/>
  <c r="E73" i="31"/>
  <c r="E57" i="31"/>
  <c r="E41" i="31"/>
  <c r="E25" i="31"/>
  <c r="D94" i="31"/>
  <c r="D78" i="31"/>
  <c r="D62" i="31"/>
  <c r="D46" i="31"/>
  <c r="D30" i="31"/>
  <c r="F15" i="31"/>
  <c r="D13" i="31"/>
  <c r="E11" i="31"/>
  <c r="F57" i="31"/>
  <c r="E98" i="31"/>
  <c r="E50" i="31"/>
  <c r="D91" i="31"/>
  <c r="D43" i="31"/>
  <c r="F12" i="31"/>
  <c r="E8" i="31"/>
  <c r="F95" i="31"/>
  <c r="F79" i="31"/>
  <c r="F63" i="31"/>
  <c r="F47" i="31"/>
  <c r="F31" i="31"/>
  <c r="E100" i="31"/>
  <c r="E84" i="31"/>
  <c r="E68" i="31"/>
  <c r="E52" i="31"/>
  <c r="E36" i="31"/>
  <c r="E20" i="31"/>
  <c r="D89" i="31"/>
  <c r="D73" i="31"/>
  <c r="D57" i="31"/>
  <c r="D41" i="31"/>
  <c r="D25" i="31"/>
  <c r="D11" i="31"/>
  <c r="F10" i="31"/>
  <c r="D12" i="31"/>
  <c r="F49" i="31"/>
  <c r="E82" i="31"/>
  <c r="E34" i="31"/>
  <c r="D71" i="31"/>
  <c r="D23" i="31"/>
  <c r="D17" i="31"/>
  <c r="F90" i="31"/>
  <c r="F74" i="31"/>
  <c r="F58" i="31"/>
  <c r="F42" i="31"/>
  <c r="F26" i="31"/>
  <c r="E95" i="31"/>
  <c r="E79" i="31"/>
  <c r="E63" i="31"/>
  <c r="E47" i="31"/>
  <c r="E31" i="31"/>
  <c r="D100" i="31"/>
  <c r="D84" i="31"/>
  <c r="D68" i="31"/>
  <c r="D52" i="31"/>
  <c r="D36" i="31"/>
  <c r="D20" i="31"/>
  <c r="F96" i="31"/>
  <c r="F80" i="31"/>
  <c r="F64" i="31"/>
  <c r="F48" i="31"/>
  <c r="F32" i="31"/>
  <c r="E101" i="31"/>
  <c r="E85" i="31"/>
  <c r="E69" i="31"/>
  <c r="E53" i="31"/>
  <c r="E37" i="31"/>
  <c r="E21" i="31"/>
  <c r="D90" i="31"/>
  <c r="D74" i="31"/>
  <c r="D58" i="31"/>
  <c r="D42" i="31"/>
  <c r="D26" i="31"/>
  <c r="D15" i="31"/>
  <c r="F11" i="31"/>
  <c r="E7" i="31"/>
  <c r="D14" i="31"/>
  <c r="F45" i="31"/>
  <c r="E86" i="31"/>
  <c r="E38" i="31"/>
  <c r="D79" i="31"/>
  <c r="D31" i="31"/>
  <c r="D16" i="31"/>
  <c r="F91" i="31"/>
  <c r="F75" i="31"/>
  <c r="F59" i="31"/>
  <c r="F43" i="31"/>
  <c r="F27" i="31"/>
  <c r="E96" i="31"/>
  <c r="E80" i="31"/>
  <c r="E64" i="31"/>
  <c r="E48" i="31"/>
  <c r="E32" i="31"/>
  <c r="D101" i="31"/>
  <c r="D85" i="31"/>
  <c r="D69" i="31"/>
  <c r="D53" i="31"/>
  <c r="D37" i="31"/>
  <c r="D21" i="31"/>
  <c r="E18" i="31"/>
  <c r="F97" i="31"/>
  <c r="F37" i="31"/>
  <c r="E70" i="31"/>
  <c r="E22" i="31"/>
  <c r="D63" i="31"/>
  <c r="F102" i="31"/>
  <c r="F86" i="31"/>
  <c r="F70" i="31"/>
  <c r="F54" i="31"/>
  <c r="F38" i="31"/>
  <c r="F22" i="31"/>
  <c r="E91" i="31"/>
  <c r="E75" i="31"/>
  <c r="E59" i="31"/>
  <c r="E43" i="31"/>
  <c r="E27" i="31"/>
  <c r="D96" i="31"/>
  <c r="D80" i="31"/>
  <c r="D64" i="31"/>
  <c r="D48" i="31"/>
  <c r="D32" i="31"/>
  <c r="F92" i="31"/>
  <c r="F76" i="31"/>
  <c r="F60" i="31"/>
  <c r="F44" i="31"/>
  <c r="F28" i="31"/>
  <c r="E97" i="31"/>
  <c r="E81" i="31"/>
  <c r="E65" i="31"/>
  <c r="E49" i="31"/>
  <c r="E33" i="31"/>
  <c r="D102" i="31"/>
  <c r="D86" i="31"/>
  <c r="D70" i="31"/>
  <c r="D54" i="31"/>
  <c r="D38" i="31"/>
  <c r="D22" i="31"/>
  <c r="F7" i="31"/>
  <c r="E19" i="31"/>
  <c r="F93" i="31"/>
  <c r="F33" i="31"/>
  <c r="E74" i="31"/>
  <c r="E30" i="31"/>
  <c r="D67" i="31"/>
  <c r="F103" i="31"/>
  <c r="F87" i="31"/>
  <c r="F71" i="31"/>
  <c r="F55" i="31"/>
  <c r="F39" i="31"/>
  <c r="F23" i="31"/>
  <c r="E92" i="31"/>
  <c r="E76" i="31"/>
  <c r="E60" i="31"/>
  <c r="E44" i="31"/>
  <c r="E28" i="31"/>
  <c r="D97" i="31"/>
  <c r="D81" i="31"/>
  <c r="D65" i="31"/>
  <c r="D49" i="31"/>
  <c r="D33" i="31"/>
  <c r="F18" i="31"/>
  <c r="E14" i="31"/>
  <c r="F77" i="31"/>
  <c r="F21" i="31"/>
  <c r="E58" i="31"/>
  <c r="D95" i="31"/>
  <c r="D51" i="31"/>
  <c r="E16" i="31"/>
  <c r="F98" i="31"/>
  <c r="F82" i="31"/>
  <c r="F66" i="31"/>
  <c r="F50" i="31"/>
  <c r="F34" i="31"/>
  <c r="E103" i="31"/>
  <c r="E87" i="31"/>
  <c r="E71" i="31"/>
  <c r="E55" i="31"/>
  <c r="E39" i="31"/>
  <c r="E23" i="31"/>
  <c r="D92" i="31"/>
  <c r="D76" i="31"/>
  <c r="D60" i="31"/>
  <c r="D44" i="31"/>
  <c r="D28" i="31"/>
  <c r="F17" i="31"/>
  <c r="D7" i="31"/>
  <c r="E9" i="31"/>
  <c r="F85" i="31"/>
  <c r="F53" i="31"/>
  <c r="E90" i="31"/>
  <c r="E42" i="31"/>
  <c r="D75" i="31"/>
  <c r="D27" i="31"/>
  <c r="D18" i="31"/>
  <c r="E78" i="31"/>
  <c r="F13" i="31"/>
  <c r="D9" i="31"/>
  <c r="F81" i="31"/>
  <c r="F41" i="31"/>
  <c r="E26" i="31"/>
  <c r="E17" i="31"/>
  <c r="F101" i="31"/>
  <c r="F69" i="31"/>
  <c r="F29" i="31"/>
  <c r="E66" i="31"/>
  <c r="D99" i="31"/>
  <c r="D47" i="31"/>
  <c r="F16" i="31"/>
  <c r="E12" i="31"/>
  <c r="D19" i="31"/>
  <c r="E13" i="31"/>
  <c r="F89" i="31"/>
  <c r="F65" i="31"/>
  <c r="E102" i="31"/>
  <c r="E54" i="31"/>
  <c r="D87" i="31"/>
  <c r="D35" i="31"/>
  <c r="D59" i="31"/>
  <c r="N12" i="29"/>
  <c r="N17" i="29"/>
  <c r="N16" i="29"/>
  <c r="N14" i="29"/>
  <c r="N19" i="29"/>
  <c r="N9" i="29"/>
  <c r="N18" i="29"/>
  <c r="N11" i="29"/>
  <c r="N15" i="29"/>
  <c r="N7" i="29"/>
  <c r="N10" i="29"/>
  <c r="N8" i="29"/>
  <c r="N13" i="29"/>
  <c r="X45" i="19"/>
  <c r="X44" i="19"/>
  <c r="X48" i="19"/>
  <c r="X25" i="19"/>
  <c r="L5" i="29"/>
  <c r="K6" i="31" l="1"/>
  <c r="K34" i="31"/>
  <c r="K58" i="31"/>
  <c r="K85" i="31"/>
  <c r="K60" i="31"/>
  <c r="K59" i="31"/>
  <c r="K87" i="31"/>
  <c r="K81" i="31"/>
  <c r="K56" i="31"/>
  <c r="K79" i="31"/>
  <c r="K74" i="31"/>
  <c r="K30" i="31"/>
  <c r="K35" i="31"/>
  <c r="K41" i="31"/>
  <c r="K63" i="31"/>
  <c r="K66" i="31"/>
  <c r="K80" i="31"/>
  <c r="K31" i="31"/>
  <c r="K99" i="31"/>
  <c r="K27" i="31"/>
  <c r="K46" i="31"/>
  <c r="K49" i="31"/>
  <c r="K100" i="31"/>
  <c r="K89" i="31"/>
  <c r="K64" i="31"/>
  <c r="K95" i="31"/>
  <c r="K92" i="31"/>
  <c r="K88" i="31"/>
  <c r="K52" i="31"/>
  <c r="K101" i="31"/>
  <c r="K76" i="31"/>
  <c r="K97" i="31"/>
  <c r="K72" i="31"/>
  <c r="K75" i="31"/>
  <c r="K33" i="31"/>
  <c r="K16" i="31"/>
  <c r="K10" i="31"/>
  <c r="K15" i="31"/>
  <c r="K86" i="31"/>
  <c r="K83" i="31"/>
  <c r="K90" i="31"/>
  <c r="K54" i="31"/>
  <c r="K47" i="31"/>
  <c r="K65" i="31"/>
  <c r="K48" i="31"/>
  <c r="K43" i="31"/>
  <c r="K21" i="31"/>
  <c r="K78" i="31"/>
  <c r="K12" i="31"/>
  <c r="K53" i="31"/>
  <c r="K26" i="31"/>
  <c r="K22" i="31"/>
  <c r="K17" i="31"/>
  <c r="K55" i="31"/>
  <c r="K19" i="31"/>
  <c r="K42" i="31"/>
  <c r="K67" i="31"/>
  <c r="K84" i="31"/>
  <c r="K57" i="31"/>
  <c r="K62" i="31"/>
  <c r="K51" i="31"/>
  <c r="K102" i="31"/>
  <c r="K94" i="31"/>
  <c r="K91" i="31"/>
  <c r="K23" i="31"/>
  <c r="K96" i="31"/>
  <c r="K61" i="31"/>
  <c r="K82" i="31"/>
  <c r="K11" i="31"/>
  <c r="K38" i="31"/>
  <c r="K37" i="31"/>
  <c r="K9" i="31"/>
  <c r="K7" i="31"/>
  <c r="K50" i="31"/>
  <c r="K45" i="31"/>
  <c r="K32" i="31"/>
  <c r="K77" i="31"/>
  <c r="K104" i="31"/>
  <c r="K93" i="31"/>
  <c r="K68" i="31"/>
  <c r="K103" i="31"/>
  <c r="K29" i="31"/>
  <c r="K24" i="31"/>
  <c r="K36" i="31"/>
  <c r="K28" i="31"/>
  <c r="K70" i="31"/>
  <c r="K39" i="31"/>
  <c r="K14" i="31"/>
  <c r="K13" i="31"/>
  <c r="K69" i="31"/>
  <c r="K44" i="31"/>
  <c r="K40" i="31"/>
  <c r="K73" i="31"/>
  <c r="K71" i="31"/>
  <c r="K8" i="31"/>
  <c r="K25" i="31"/>
  <c r="K18" i="31"/>
  <c r="K20" i="31"/>
  <c r="K98" i="31"/>
  <c r="K5" i="31"/>
  <c r="H60" i="19" l="1"/>
  <c r="M6" i="27"/>
  <c r="O6" i="27" s="1"/>
  <c r="M7" i="27"/>
  <c r="O7" i="27" s="1"/>
  <c r="V22" i="19" l="1"/>
  <c r="M22" i="19"/>
  <c r="AO22" i="19" s="1"/>
  <c r="H37" i="19"/>
  <c r="J5" i="29"/>
  <c r="I39" i="31" l="1"/>
  <c r="I33" i="31"/>
  <c r="I52" i="31"/>
  <c r="I17" i="31"/>
  <c r="I90" i="31"/>
  <c r="I68" i="31"/>
  <c r="I96" i="31"/>
  <c r="I88" i="31"/>
  <c r="I103" i="31"/>
  <c r="I78" i="31"/>
  <c r="I85" i="31"/>
  <c r="I42" i="31"/>
  <c r="I57" i="31"/>
  <c r="I102" i="31"/>
  <c r="I98" i="31"/>
  <c r="I87" i="31"/>
  <c r="I79" i="31"/>
  <c r="I54" i="31"/>
  <c r="I51" i="31"/>
  <c r="I73" i="31"/>
  <c r="I76" i="31"/>
  <c r="I50" i="31"/>
  <c r="I97" i="31"/>
  <c r="I40" i="31"/>
  <c r="I38" i="31"/>
  <c r="I56" i="31"/>
  <c r="I59" i="31"/>
  <c r="I71" i="31"/>
  <c r="I69" i="31"/>
  <c r="I100" i="31"/>
  <c r="I64" i="31"/>
  <c r="I32" i="31"/>
  <c r="I34" i="31"/>
  <c r="I101" i="31"/>
  <c r="I93" i="31"/>
  <c r="I80" i="31"/>
  <c r="I20" i="31"/>
  <c r="I47" i="31"/>
  <c r="I25" i="31"/>
  <c r="I21" i="31"/>
  <c r="I94" i="31"/>
  <c r="I61" i="31"/>
  <c r="I83" i="31"/>
  <c r="I58" i="31"/>
  <c r="I65" i="31"/>
  <c r="I22" i="31"/>
  <c r="I77" i="31"/>
  <c r="I9" i="31"/>
  <c r="I18" i="31"/>
  <c r="I48" i="31"/>
  <c r="I82" i="31"/>
  <c r="I45" i="31"/>
  <c r="I29" i="31"/>
  <c r="I23" i="31"/>
  <c r="I95" i="31"/>
  <c r="I70" i="31"/>
  <c r="I91" i="31"/>
  <c r="I66" i="31"/>
  <c r="I67" i="31"/>
  <c r="I27" i="31"/>
  <c r="I41" i="31"/>
  <c r="I44" i="31"/>
  <c r="I16" i="31"/>
  <c r="I14" i="31"/>
  <c r="I49" i="31"/>
  <c r="I60" i="31"/>
  <c r="I92" i="31"/>
  <c r="I43" i="31"/>
  <c r="I62" i="31"/>
  <c r="I36" i="31"/>
  <c r="I86" i="31"/>
  <c r="I37" i="31"/>
  <c r="I99" i="31"/>
  <c r="I74" i="31"/>
  <c r="I35" i="31"/>
  <c r="I81" i="31"/>
  <c r="I72" i="31"/>
  <c r="I75" i="31"/>
  <c r="I11" i="31"/>
  <c r="I13" i="31"/>
  <c r="I12" i="31"/>
  <c r="I26" i="31"/>
  <c r="I84" i="31"/>
  <c r="I24" i="31"/>
  <c r="I30" i="31"/>
  <c r="I10" i="31"/>
  <c r="I28" i="31"/>
  <c r="I46" i="31"/>
  <c r="I89" i="31"/>
  <c r="I55" i="31"/>
  <c r="I53" i="31"/>
  <c r="I104" i="31"/>
  <c r="I8" i="31"/>
  <c r="I63" i="31"/>
  <c r="I19" i="31"/>
  <c r="I15" i="31"/>
  <c r="I7" i="31"/>
  <c r="I31" i="31"/>
  <c r="AI21" i="19"/>
  <c r="I6" i="29"/>
  <c r="J6" i="29"/>
  <c r="I5" i="29"/>
  <c r="K5" i="29"/>
  <c r="J6" i="31" l="1"/>
  <c r="I6" i="31"/>
  <c r="H6" i="31"/>
  <c r="J88" i="31"/>
  <c r="J80" i="31"/>
  <c r="J74" i="31"/>
  <c r="J32" i="31"/>
  <c r="J17" i="31"/>
  <c r="J83" i="31"/>
  <c r="J54" i="31"/>
  <c r="J76" i="31"/>
  <c r="J100" i="31"/>
  <c r="J92" i="31"/>
  <c r="J20" i="31"/>
  <c r="J93" i="31"/>
  <c r="J101" i="31"/>
  <c r="J90" i="31"/>
  <c r="J65" i="31"/>
  <c r="J26" i="31"/>
  <c r="J89" i="31"/>
  <c r="J85" i="31"/>
  <c r="J49" i="31"/>
  <c r="J91" i="31"/>
  <c r="J41" i="31"/>
  <c r="J37" i="31"/>
  <c r="J35" i="31"/>
  <c r="J31" i="31"/>
  <c r="J104" i="31"/>
  <c r="J25" i="31"/>
  <c r="J98" i="31"/>
  <c r="J73" i="31"/>
  <c r="J62" i="31"/>
  <c r="J97" i="31"/>
  <c r="J43" i="31"/>
  <c r="J36" i="31"/>
  <c r="J58" i="31"/>
  <c r="J56" i="31"/>
  <c r="J52" i="31"/>
  <c r="J51" i="31"/>
  <c r="J27" i="31"/>
  <c r="J22" i="31"/>
  <c r="J23" i="31"/>
  <c r="J50" i="31"/>
  <c r="J103" i="31"/>
  <c r="J71" i="31"/>
  <c r="J59" i="31"/>
  <c r="J48" i="31"/>
  <c r="J72" i="31"/>
  <c r="J81" i="31"/>
  <c r="J45" i="31"/>
  <c r="J39" i="31"/>
  <c r="J64" i="31"/>
  <c r="J8" i="31"/>
  <c r="J79" i="31"/>
  <c r="J102" i="31"/>
  <c r="J29" i="31"/>
  <c r="J28" i="31"/>
  <c r="J69" i="31"/>
  <c r="J42" i="31"/>
  <c r="J30" i="31"/>
  <c r="J40" i="31"/>
  <c r="J16" i="31"/>
  <c r="J82" i="31"/>
  <c r="J57" i="31"/>
  <c r="J55" i="31"/>
  <c r="J53" i="31"/>
  <c r="J70" i="31"/>
  <c r="J99" i="31"/>
  <c r="J96" i="31"/>
  <c r="J44" i="31"/>
  <c r="J47" i="31"/>
  <c r="J13" i="31"/>
  <c r="J66" i="31"/>
  <c r="J9" i="31"/>
  <c r="J21" i="31"/>
  <c r="J34" i="31"/>
  <c r="J10" i="31"/>
  <c r="J68" i="31"/>
  <c r="J33" i="31"/>
  <c r="J14" i="31"/>
  <c r="J77" i="31"/>
  <c r="J46" i="31"/>
  <c r="J12" i="31"/>
  <c r="J94" i="31"/>
  <c r="J24" i="31"/>
  <c r="J84" i="31"/>
  <c r="J86" i="31"/>
  <c r="J61" i="31"/>
  <c r="J11" i="31"/>
  <c r="J38" i="31"/>
  <c r="J60" i="31"/>
  <c r="J63" i="31"/>
  <c r="J75" i="31"/>
  <c r="J78" i="31"/>
  <c r="J19" i="31"/>
  <c r="J87" i="31"/>
  <c r="J18" i="31"/>
  <c r="J95" i="31"/>
  <c r="J67" i="31"/>
  <c r="J7" i="31"/>
  <c r="J15" i="31"/>
  <c r="H22" i="31"/>
  <c r="H18" i="31"/>
  <c r="H91" i="31"/>
  <c r="H54" i="31"/>
  <c r="H57" i="31"/>
  <c r="H80" i="31"/>
  <c r="H55" i="31"/>
  <c r="H64" i="31"/>
  <c r="H94" i="31"/>
  <c r="H86" i="31"/>
  <c r="H100" i="31"/>
  <c r="H75" i="31"/>
  <c r="H36" i="31"/>
  <c r="H39" i="31"/>
  <c r="H53" i="31"/>
  <c r="H56" i="31"/>
  <c r="H9" i="31"/>
  <c r="H28" i="31"/>
  <c r="H19" i="31"/>
  <c r="H14" i="31"/>
  <c r="H92" i="31"/>
  <c r="H67" i="31"/>
  <c r="H88" i="31"/>
  <c r="H63" i="31"/>
  <c r="H37" i="31"/>
  <c r="H40" i="31"/>
  <c r="H51" i="31"/>
  <c r="H69" i="31"/>
  <c r="H72" i="31"/>
  <c r="H47" i="31"/>
  <c r="H68" i="31"/>
  <c r="H66" i="31"/>
  <c r="H93" i="31"/>
  <c r="H90" i="31"/>
  <c r="H52" i="31"/>
  <c r="H65" i="31"/>
  <c r="H49" i="31"/>
  <c r="H74" i="31"/>
  <c r="H82" i="31"/>
  <c r="H30" i="31"/>
  <c r="H103" i="31"/>
  <c r="H48" i="31"/>
  <c r="H70" i="31"/>
  <c r="H73" i="31"/>
  <c r="H62" i="31"/>
  <c r="H95" i="31"/>
  <c r="H101" i="31"/>
  <c r="H98" i="31"/>
  <c r="H76" i="31"/>
  <c r="H83" i="31"/>
  <c r="H104" i="31"/>
  <c r="H79" i="31"/>
  <c r="H38" i="31"/>
  <c r="H41" i="31"/>
  <c r="H43" i="31"/>
  <c r="H31" i="31"/>
  <c r="H8" i="31"/>
  <c r="H35" i="31"/>
  <c r="H99" i="31"/>
  <c r="H87" i="31"/>
  <c r="H89" i="31"/>
  <c r="H29" i="31"/>
  <c r="H16" i="31"/>
  <c r="H32" i="31"/>
  <c r="H11" i="31"/>
  <c r="H42" i="31"/>
  <c r="H77" i="31"/>
  <c r="H60" i="31"/>
  <c r="H17" i="31"/>
  <c r="H12" i="31"/>
  <c r="H15" i="31"/>
  <c r="H59" i="31"/>
  <c r="H33" i="31"/>
  <c r="H25" i="31"/>
  <c r="H7" i="31"/>
  <c r="H50" i="31"/>
  <c r="H26" i="31"/>
  <c r="H102" i="31"/>
  <c r="H44" i="31"/>
  <c r="H97" i="31"/>
  <c r="H20" i="31"/>
  <c r="H81" i="31"/>
  <c r="H21" i="31"/>
  <c r="H10" i="31"/>
  <c r="H61" i="31"/>
  <c r="H84" i="31"/>
  <c r="H85" i="31"/>
  <c r="H45" i="31"/>
  <c r="H34" i="31"/>
  <c r="H58" i="31"/>
  <c r="H96" i="31"/>
  <c r="H71" i="31"/>
  <c r="H24" i="31"/>
  <c r="H27" i="31"/>
  <c r="H23" i="31"/>
  <c r="H78" i="31"/>
  <c r="H13" i="31"/>
  <c r="H46" i="31"/>
  <c r="J5" i="31"/>
  <c r="H5" i="31"/>
  <c r="I5" i="31"/>
  <c r="N6" i="29"/>
  <c r="M8" i="27"/>
  <c r="O8" i="27" s="1"/>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F17" i="27" s="1"/>
  <c r="S17" i="27" s="1"/>
  <c r="E16" i="27"/>
  <c r="E15" i="27"/>
  <c r="E14" i="27"/>
  <c r="E13" i="27"/>
  <c r="F13" i="27" s="1"/>
  <c r="S13" i="27" s="1"/>
  <c r="E12" i="27"/>
  <c r="E11" i="27"/>
  <c r="E10" i="27"/>
  <c r="E9" i="27"/>
  <c r="M5" i="29"/>
  <c r="L6" i="31" l="1"/>
  <c r="L104" i="31"/>
  <c r="L79" i="31"/>
  <c r="L100" i="31"/>
  <c r="L75" i="31"/>
  <c r="L36" i="31"/>
  <c r="L39" i="31"/>
  <c r="L88" i="31"/>
  <c r="L63" i="31"/>
  <c r="L89" i="31"/>
  <c r="L84" i="31"/>
  <c r="L59" i="31"/>
  <c r="L81" i="31"/>
  <c r="L78" i="31"/>
  <c r="L33" i="31"/>
  <c r="L27" i="31"/>
  <c r="L42" i="31"/>
  <c r="L96" i="31"/>
  <c r="L71" i="31"/>
  <c r="L32" i="31"/>
  <c r="L62" i="31"/>
  <c r="L46" i="31"/>
  <c r="L45" i="31"/>
  <c r="L70" i="31"/>
  <c r="L22" i="31"/>
  <c r="L54" i="31"/>
  <c r="L44" i="31"/>
  <c r="L66" i="31"/>
  <c r="L69" i="31"/>
  <c r="L34" i="31"/>
  <c r="L30" i="31"/>
  <c r="L50" i="31"/>
  <c r="L53" i="31"/>
  <c r="L103" i="31"/>
  <c r="L92" i="31"/>
  <c r="L67" i="31"/>
  <c r="L97" i="31"/>
  <c r="L18" i="31"/>
  <c r="L14" i="31"/>
  <c r="L87" i="31"/>
  <c r="L49" i="31"/>
  <c r="L52" i="31"/>
  <c r="L51" i="31"/>
  <c r="L57" i="31"/>
  <c r="L76" i="31"/>
  <c r="L99" i="31"/>
  <c r="L65" i="31"/>
  <c r="L68" i="31"/>
  <c r="L94" i="31"/>
  <c r="L86" i="31"/>
  <c r="L82" i="31"/>
  <c r="L9" i="31"/>
  <c r="L19" i="31"/>
  <c r="L37" i="31"/>
  <c r="L7" i="31"/>
  <c r="L41" i="31"/>
  <c r="L93" i="31"/>
  <c r="L11" i="31"/>
  <c r="L24" i="31"/>
  <c r="L85" i="31"/>
  <c r="L90" i="31"/>
  <c r="L102" i="31"/>
  <c r="L48" i="31"/>
  <c r="L21" i="31"/>
  <c r="L98" i="31"/>
  <c r="L56" i="31"/>
  <c r="L35" i="31"/>
  <c r="L73" i="31"/>
  <c r="L77" i="31"/>
  <c r="L83" i="31"/>
  <c r="L12" i="31"/>
  <c r="L72" i="31"/>
  <c r="L23" i="31"/>
  <c r="L17" i="31"/>
  <c r="L25" i="31"/>
  <c r="L20" i="31"/>
  <c r="L40" i="31"/>
  <c r="L61" i="31"/>
  <c r="L47" i="31"/>
  <c r="L64" i="31"/>
  <c r="L43" i="31"/>
  <c r="L26" i="31"/>
  <c r="L60" i="31"/>
  <c r="L8" i="31"/>
  <c r="L95" i="31"/>
  <c r="L91" i="31"/>
  <c r="L80" i="31"/>
  <c r="L55" i="31"/>
  <c r="L29" i="31"/>
  <c r="L28" i="31"/>
  <c r="L101" i="31"/>
  <c r="L58" i="31"/>
  <c r="L31" i="31"/>
  <c r="L10" i="31"/>
  <c r="L15" i="31"/>
  <c r="L74" i="31"/>
  <c r="L38" i="31"/>
  <c r="L13" i="31"/>
  <c r="L16" i="31"/>
  <c r="L5" i="31"/>
  <c r="F9" i="27"/>
  <c r="S9" i="27" s="1"/>
  <c r="F8" i="27"/>
  <c r="F6" i="27"/>
  <c r="S6" i="27" s="1"/>
  <c r="F7" i="27"/>
  <c r="F25" i="27"/>
  <c r="S25" i="27" s="1"/>
  <c r="F37" i="27"/>
  <c r="S37" i="27" s="1"/>
  <c r="F49" i="27"/>
  <c r="S49" i="27" s="1"/>
  <c r="F61" i="27"/>
  <c r="S61" i="27" s="1"/>
  <c r="F73" i="27"/>
  <c r="S73" i="27" s="1"/>
  <c r="F85" i="27"/>
  <c r="S85" i="27" s="1"/>
  <c r="F10" i="27"/>
  <c r="S10" i="27" s="1"/>
  <c r="F14" i="27"/>
  <c r="S14" i="27" s="1"/>
  <c r="F18" i="27"/>
  <c r="S18" i="27" s="1"/>
  <c r="F22" i="27"/>
  <c r="S22" i="27" s="1"/>
  <c r="F26" i="27"/>
  <c r="S26" i="27" s="1"/>
  <c r="F30" i="27"/>
  <c r="S30" i="27" s="1"/>
  <c r="F34" i="27"/>
  <c r="S34" i="27" s="1"/>
  <c r="F38" i="27"/>
  <c r="S38" i="27" s="1"/>
  <c r="F42" i="27"/>
  <c r="S42" i="27" s="1"/>
  <c r="F46" i="27"/>
  <c r="S46" i="27" s="1"/>
  <c r="F50" i="27"/>
  <c r="S50" i="27" s="1"/>
  <c r="F54" i="27"/>
  <c r="S54" i="27" s="1"/>
  <c r="F58" i="27"/>
  <c r="S58" i="27" s="1"/>
  <c r="F62" i="27"/>
  <c r="S62" i="27" s="1"/>
  <c r="F66" i="27"/>
  <c r="S66" i="27" s="1"/>
  <c r="F70" i="27"/>
  <c r="S70" i="27" s="1"/>
  <c r="F74" i="27"/>
  <c r="S74" i="27" s="1"/>
  <c r="F78" i="27"/>
  <c r="S78" i="27" s="1"/>
  <c r="F82" i="27"/>
  <c r="S82" i="27" s="1"/>
  <c r="F21" i="27"/>
  <c r="S21" i="27" s="1"/>
  <c r="F33" i="27"/>
  <c r="S33" i="27" s="1"/>
  <c r="F45" i="27"/>
  <c r="S45" i="27" s="1"/>
  <c r="F57" i="27"/>
  <c r="S57" i="27" s="1"/>
  <c r="F69" i="27"/>
  <c r="S69" i="27" s="1"/>
  <c r="F81" i="27"/>
  <c r="S81" i="27" s="1"/>
  <c r="F15" i="27"/>
  <c r="S15" i="27" s="1"/>
  <c r="F19" i="27"/>
  <c r="S19" i="27" s="1"/>
  <c r="F23" i="27"/>
  <c r="S23" i="27" s="1"/>
  <c r="F27" i="27"/>
  <c r="S27" i="27" s="1"/>
  <c r="F31" i="27"/>
  <c r="S31" i="27" s="1"/>
  <c r="F35" i="27"/>
  <c r="S35" i="27" s="1"/>
  <c r="F39" i="27"/>
  <c r="S39" i="27" s="1"/>
  <c r="F43" i="27"/>
  <c r="S43" i="27" s="1"/>
  <c r="F47" i="27"/>
  <c r="S47" i="27" s="1"/>
  <c r="F51" i="27"/>
  <c r="S51" i="27" s="1"/>
  <c r="F55" i="27"/>
  <c r="S55" i="27" s="1"/>
  <c r="F59" i="27"/>
  <c r="S59" i="27" s="1"/>
  <c r="F63" i="27"/>
  <c r="S63" i="27" s="1"/>
  <c r="F67" i="27"/>
  <c r="S67" i="27" s="1"/>
  <c r="F71" i="27"/>
  <c r="S71" i="27" s="1"/>
  <c r="F75" i="27"/>
  <c r="S75" i="27" s="1"/>
  <c r="F79" i="27"/>
  <c r="S79" i="27" s="1"/>
  <c r="F83" i="27"/>
  <c r="S83" i="27" s="1"/>
  <c r="S8" i="27"/>
  <c r="F29" i="27"/>
  <c r="S29" i="27" s="1"/>
  <c r="F41" i="27"/>
  <c r="S41" i="27" s="1"/>
  <c r="F53" i="27"/>
  <c r="S53" i="27" s="1"/>
  <c r="F65" i="27"/>
  <c r="S65" i="27" s="1"/>
  <c r="F77" i="27"/>
  <c r="S77" i="27" s="1"/>
  <c r="F11" i="27"/>
  <c r="S11" i="27" s="1"/>
  <c r="F12" i="27"/>
  <c r="S12" i="27" s="1"/>
  <c r="F16" i="27"/>
  <c r="S16" i="27" s="1"/>
  <c r="F20" i="27"/>
  <c r="S20" i="27" s="1"/>
  <c r="F24" i="27"/>
  <c r="S24" i="27" s="1"/>
  <c r="F28" i="27"/>
  <c r="S28" i="27" s="1"/>
  <c r="F32" i="27"/>
  <c r="S32" i="27" s="1"/>
  <c r="F36" i="27"/>
  <c r="S36" i="27" s="1"/>
  <c r="F40" i="27"/>
  <c r="S40" i="27" s="1"/>
  <c r="F44" i="27"/>
  <c r="S44" i="27" s="1"/>
  <c r="F48" i="27"/>
  <c r="S48" i="27" s="1"/>
  <c r="F52" i="27"/>
  <c r="S52" i="27" s="1"/>
  <c r="F56" i="27"/>
  <c r="S56" i="27" s="1"/>
  <c r="F60" i="27"/>
  <c r="S60" i="27" s="1"/>
  <c r="F64" i="27"/>
  <c r="S64" i="27" s="1"/>
  <c r="F68" i="27"/>
  <c r="S68" i="27" s="1"/>
  <c r="F72" i="27"/>
  <c r="S72" i="27" s="1"/>
  <c r="F76" i="27"/>
  <c r="S76" i="27" s="1"/>
  <c r="F80" i="27"/>
  <c r="S80" i="27" s="1"/>
  <c r="F84" i="27"/>
  <c r="S84" i="27" s="1"/>
  <c r="S7" i="27"/>
  <c r="M85" i="27" l="1"/>
  <c r="O85" i="27" s="1"/>
  <c r="M84" i="27"/>
  <c r="O84" i="27" s="1"/>
  <c r="M83" i="27"/>
  <c r="O83" i="27" s="1"/>
  <c r="M82" i="27"/>
  <c r="O82" i="27" s="1"/>
  <c r="M81" i="27"/>
  <c r="O81" i="27" s="1"/>
  <c r="M80" i="27"/>
  <c r="O80" i="27" s="1"/>
  <c r="M79" i="27"/>
  <c r="O79" i="27" s="1"/>
  <c r="M78" i="27"/>
  <c r="O78" i="27" s="1"/>
  <c r="M77" i="27"/>
  <c r="O77" i="27" s="1"/>
  <c r="M76" i="27"/>
  <c r="O76" i="27" s="1"/>
  <c r="M75" i="27"/>
  <c r="O75" i="27" s="1"/>
  <c r="M74" i="27"/>
  <c r="O74" i="27" s="1"/>
  <c r="M73" i="27"/>
  <c r="O73" i="27" s="1"/>
  <c r="M72" i="27"/>
  <c r="O72" i="27" s="1"/>
  <c r="M71" i="27"/>
  <c r="O71" i="27" s="1"/>
  <c r="M70" i="27"/>
  <c r="O70" i="27" s="1"/>
  <c r="M69" i="27"/>
  <c r="O69" i="27" s="1"/>
  <c r="M68" i="27"/>
  <c r="O68" i="27" s="1"/>
  <c r="M67" i="27"/>
  <c r="O67" i="27" s="1"/>
  <c r="M66" i="27"/>
  <c r="O66" i="27" s="1"/>
  <c r="M65" i="27"/>
  <c r="O65" i="27" s="1"/>
  <c r="M64" i="27"/>
  <c r="O64" i="27" s="1"/>
  <c r="M63" i="27"/>
  <c r="O63" i="27" s="1"/>
  <c r="M62" i="27"/>
  <c r="O62" i="27" s="1"/>
  <c r="M61" i="27"/>
  <c r="O61" i="27" s="1"/>
  <c r="M60" i="27"/>
  <c r="O60" i="27" s="1"/>
  <c r="M59" i="27"/>
  <c r="O59" i="27" s="1"/>
  <c r="M58" i="27"/>
  <c r="O58" i="27" s="1"/>
  <c r="M57" i="27"/>
  <c r="O57" i="27" s="1"/>
  <c r="M56" i="27"/>
  <c r="O56" i="27" s="1"/>
  <c r="M55" i="27"/>
  <c r="O55" i="27" s="1"/>
  <c r="M54" i="27"/>
  <c r="O54" i="27" s="1"/>
  <c r="M53" i="27"/>
  <c r="O53" i="27" s="1"/>
  <c r="M52" i="27"/>
  <c r="O52" i="27" s="1"/>
  <c r="M51" i="27"/>
  <c r="O51" i="27" s="1"/>
  <c r="M50" i="27"/>
  <c r="O50" i="27" s="1"/>
  <c r="M49" i="27"/>
  <c r="O49" i="27" s="1"/>
  <c r="M48" i="27"/>
  <c r="O48" i="27" s="1"/>
  <c r="M47" i="27"/>
  <c r="O47" i="27" s="1"/>
  <c r="M46" i="27"/>
  <c r="O46" i="27" s="1"/>
  <c r="M45" i="27"/>
  <c r="O45" i="27" s="1"/>
  <c r="M44" i="27"/>
  <c r="O44" i="27" s="1"/>
  <c r="M43" i="27"/>
  <c r="O43" i="27" s="1"/>
  <c r="M42" i="27"/>
  <c r="O42" i="27" s="1"/>
  <c r="M41" i="27"/>
  <c r="O41" i="27" s="1"/>
  <c r="M40" i="27"/>
  <c r="O40" i="27" s="1"/>
  <c r="M39" i="27"/>
  <c r="O39" i="27" s="1"/>
  <c r="M38" i="27"/>
  <c r="O38" i="27" s="1"/>
  <c r="M37" i="27"/>
  <c r="O37" i="27" s="1"/>
  <c r="M36" i="27"/>
  <c r="O36" i="27" s="1"/>
  <c r="M35" i="27"/>
  <c r="O35" i="27" s="1"/>
  <c r="M34" i="27"/>
  <c r="O34" i="27" s="1"/>
  <c r="M33" i="27"/>
  <c r="O33" i="27" s="1"/>
  <c r="M32" i="27"/>
  <c r="O32" i="27" s="1"/>
  <c r="M31" i="27"/>
  <c r="O31" i="27" s="1"/>
  <c r="M30" i="27"/>
  <c r="O30" i="27" s="1"/>
  <c r="M29" i="27"/>
  <c r="O29" i="27" s="1"/>
  <c r="M28" i="27"/>
  <c r="O28" i="27" s="1"/>
  <c r="M27" i="27"/>
  <c r="O27" i="27" s="1"/>
  <c r="M26" i="27"/>
  <c r="O26" i="27" s="1"/>
  <c r="M25" i="27"/>
  <c r="O25" i="27" s="1"/>
  <c r="M24" i="27"/>
  <c r="O24" i="27" s="1"/>
  <c r="M23" i="27"/>
  <c r="O23" i="27" s="1"/>
  <c r="M22" i="27"/>
  <c r="O22" i="27" s="1"/>
  <c r="M21" i="27"/>
  <c r="O21" i="27" s="1"/>
  <c r="M20" i="27"/>
  <c r="O20" i="27" s="1"/>
  <c r="M19" i="27"/>
  <c r="O19" i="27" s="1"/>
  <c r="M18" i="27"/>
  <c r="O18" i="27" s="1"/>
  <c r="M17" i="27"/>
  <c r="O17" i="27" s="1"/>
  <c r="M16" i="27"/>
  <c r="O16" i="27" s="1"/>
  <c r="M15" i="27"/>
  <c r="O15" i="27" s="1"/>
  <c r="O14" i="27"/>
  <c r="M13" i="27"/>
  <c r="O13" i="27" s="1"/>
  <c r="M12" i="27"/>
  <c r="O12" i="27" s="1"/>
  <c r="M11" i="27"/>
  <c r="O11" i="27" s="1"/>
  <c r="M10" i="27"/>
  <c r="O10" i="27" s="1"/>
  <c r="M9" i="27"/>
  <c r="O9" i="27" s="1"/>
  <c r="C5" i="29"/>
  <c r="C6" i="31" l="1"/>
  <c r="C100" i="31"/>
  <c r="C77" i="31"/>
  <c r="C22" i="31"/>
  <c r="C63" i="31"/>
  <c r="C20" i="31"/>
  <c r="C64" i="31"/>
  <c r="C44" i="31"/>
  <c r="C68" i="31"/>
  <c r="C53" i="31"/>
  <c r="C31" i="31"/>
  <c r="C92" i="31"/>
  <c r="C99" i="31"/>
  <c r="C87" i="31"/>
  <c r="C7" i="31"/>
  <c r="C62" i="31"/>
  <c r="C24" i="31"/>
  <c r="C18" i="31"/>
  <c r="C26" i="31"/>
  <c r="C74" i="31"/>
  <c r="C75" i="31"/>
  <c r="C61" i="31"/>
  <c r="C57" i="31"/>
  <c r="C36" i="31"/>
  <c r="C41" i="31"/>
  <c r="C80" i="31"/>
  <c r="C33" i="31"/>
  <c r="C97" i="31"/>
  <c r="C43" i="31"/>
  <c r="C49" i="31"/>
  <c r="C50" i="31"/>
  <c r="C17" i="31"/>
  <c r="C15" i="31"/>
  <c r="C94" i="31"/>
  <c r="C103" i="31"/>
  <c r="C10" i="31"/>
  <c r="C16" i="31"/>
  <c r="C98" i="31"/>
  <c r="C48" i="31"/>
  <c r="C78" i="31"/>
  <c r="C88" i="31"/>
  <c r="C28" i="31"/>
  <c r="C35" i="31"/>
  <c r="C93" i="31"/>
  <c r="C70" i="31"/>
  <c r="C79" i="31"/>
  <c r="C23" i="31"/>
  <c r="C25" i="31"/>
  <c r="C42" i="31"/>
  <c r="C55" i="31"/>
  <c r="C101" i="31"/>
  <c r="C40" i="31"/>
  <c r="C81" i="31"/>
  <c r="C8" i="31"/>
  <c r="C66" i="31"/>
  <c r="C56" i="31"/>
  <c r="C19" i="31"/>
  <c r="C60" i="31"/>
  <c r="C67" i="31"/>
  <c r="C30" i="31"/>
  <c r="C102" i="31"/>
  <c r="C91" i="31"/>
  <c r="C34" i="31"/>
  <c r="C65" i="31"/>
  <c r="C11" i="31"/>
  <c r="C71" i="31"/>
  <c r="C52" i="31"/>
  <c r="C96" i="31"/>
  <c r="C69" i="31"/>
  <c r="C59" i="31"/>
  <c r="C72" i="31"/>
  <c r="C85" i="31"/>
  <c r="C58" i="31"/>
  <c r="C83" i="31"/>
  <c r="C39" i="31"/>
  <c r="C37" i="31"/>
  <c r="C46" i="31"/>
  <c r="C9" i="31"/>
  <c r="C14" i="31"/>
  <c r="C84" i="31"/>
  <c r="C45" i="31"/>
  <c r="C47" i="31"/>
  <c r="C27" i="31"/>
  <c r="C51" i="31"/>
  <c r="C95" i="31"/>
  <c r="C89" i="31"/>
  <c r="C54" i="31"/>
  <c r="C12" i="31"/>
  <c r="C82" i="31"/>
  <c r="C104" i="31"/>
  <c r="C32" i="31"/>
  <c r="C29" i="31"/>
  <c r="C76" i="31"/>
  <c r="C21" i="31"/>
  <c r="C86" i="31"/>
  <c r="C90" i="31"/>
  <c r="C73" i="31"/>
  <c r="C13" i="31"/>
  <c r="C38" i="31"/>
  <c r="C5" i="31"/>
  <c r="M97" i="31"/>
  <c r="G97" i="31" s="1"/>
  <c r="H12" i="29"/>
  <c r="H14" i="29"/>
  <c r="H7" i="29"/>
  <c r="H8" i="29"/>
  <c r="H18" i="29"/>
  <c r="H19" i="29"/>
  <c r="H15" i="29"/>
  <c r="H11" i="29"/>
  <c r="H6" i="29"/>
  <c r="H10" i="29"/>
  <c r="H13" i="29"/>
  <c r="H17" i="29"/>
  <c r="H16" i="29"/>
  <c r="H9" i="29"/>
  <c r="M39" i="31" l="1"/>
  <c r="G39" i="31" s="1"/>
  <c r="M102" i="31"/>
  <c r="G102" i="31" s="1"/>
  <c r="M77" i="31"/>
  <c r="G77" i="31" s="1"/>
  <c r="M88" i="31"/>
  <c r="G88" i="31" s="1"/>
  <c r="M86" i="31"/>
  <c r="G86" i="31" s="1"/>
  <c r="M93" i="31"/>
  <c r="G93" i="31" s="1"/>
  <c r="M90" i="31"/>
  <c r="G90" i="31" s="1"/>
  <c r="M37" i="31"/>
  <c r="G37" i="31" s="1"/>
  <c r="M55" i="31"/>
  <c r="G55" i="31" s="1"/>
  <c r="M104" i="31"/>
  <c r="G104" i="31" s="1"/>
  <c r="M71" i="31"/>
  <c r="G71" i="31" s="1"/>
  <c r="M69" i="31"/>
  <c r="G69" i="31" s="1"/>
  <c r="M32" i="31"/>
  <c r="G32" i="31" s="1"/>
  <c r="M35" i="31"/>
  <c r="G35" i="31" s="1"/>
  <c r="M82" i="31"/>
  <c r="G82" i="31" s="1"/>
  <c r="M96" i="31"/>
  <c r="G96" i="31" s="1"/>
  <c r="M59" i="31"/>
  <c r="G59" i="31" s="1"/>
  <c r="M49" i="31"/>
  <c r="G49" i="31" s="1"/>
  <c r="M92" i="31"/>
  <c r="G92" i="31" s="1"/>
  <c r="M65" i="31"/>
  <c r="G65" i="31" s="1"/>
  <c r="M100" i="31"/>
  <c r="G100" i="31" s="1"/>
  <c r="M98" i="31"/>
  <c r="G98" i="31" s="1"/>
  <c r="M72" i="31"/>
  <c r="G72" i="31" s="1"/>
  <c r="M56" i="31"/>
  <c r="G56" i="31" s="1"/>
  <c r="M40" i="31"/>
  <c r="G40" i="31" s="1"/>
  <c r="M63" i="31"/>
  <c r="G63" i="31" s="1"/>
  <c r="M53" i="31"/>
  <c r="G53" i="31" s="1"/>
  <c r="M79" i="31"/>
  <c r="G79" i="31" s="1"/>
  <c r="M87" i="31"/>
  <c r="G87" i="31" s="1"/>
  <c r="M95" i="31"/>
  <c r="G95" i="31" s="1"/>
  <c r="M46" i="31"/>
  <c r="G46" i="31" s="1"/>
  <c r="M62" i="31"/>
  <c r="G62" i="31" s="1"/>
  <c r="M78" i="31"/>
  <c r="G78" i="31" s="1"/>
  <c r="M45" i="31"/>
  <c r="G45" i="31" s="1"/>
  <c r="M73" i="31"/>
  <c r="G73" i="31" s="1"/>
  <c r="M89" i="31"/>
  <c r="G89" i="31" s="1"/>
  <c r="M68" i="31"/>
  <c r="G68" i="31" s="1"/>
  <c r="M52" i="31"/>
  <c r="G52" i="31" s="1"/>
  <c r="M36" i="31"/>
  <c r="G36" i="31" s="1"/>
  <c r="M47" i="31"/>
  <c r="G47" i="31" s="1"/>
  <c r="M91" i="31"/>
  <c r="G91" i="31" s="1"/>
  <c r="M30" i="31"/>
  <c r="G30" i="31" s="1"/>
  <c r="M81" i="31"/>
  <c r="G81" i="31" s="1"/>
  <c r="M42" i="31"/>
  <c r="G42" i="31" s="1"/>
  <c r="M58" i="31"/>
  <c r="G58" i="31" s="1"/>
  <c r="M74" i="31"/>
  <c r="G74" i="31" s="1"/>
  <c r="M101" i="31"/>
  <c r="G101" i="31" s="1"/>
  <c r="M75" i="31"/>
  <c r="G75" i="31" s="1"/>
  <c r="M94" i="31"/>
  <c r="G94" i="31" s="1"/>
  <c r="M33" i="31"/>
  <c r="G33" i="31" s="1"/>
  <c r="M67" i="31"/>
  <c r="G67" i="31" s="1"/>
  <c r="M61" i="31"/>
  <c r="G61" i="31" s="1"/>
  <c r="M80" i="31"/>
  <c r="G80" i="31" s="1"/>
  <c r="M64" i="31"/>
  <c r="G64" i="31" s="1"/>
  <c r="M48" i="31"/>
  <c r="G48" i="31" s="1"/>
  <c r="M57" i="31"/>
  <c r="G57" i="31" s="1"/>
  <c r="M83" i="31"/>
  <c r="G83" i="31" s="1"/>
  <c r="M103" i="31"/>
  <c r="G103" i="31" s="1"/>
  <c r="M38" i="31"/>
  <c r="G38" i="31" s="1"/>
  <c r="M54" i="31"/>
  <c r="G54" i="31" s="1"/>
  <c r="M70" i="31"/>
  <c r="G70" i="31" s="1"/>
  <c r="M84" i="31"/>
  <c r="G84" i="31" s="1"/>
  <c r="M51" i="31"/>
  <c r="G51" i="31" s="1"/>
  <c r="M76" i="31"/>
  <c r="G76" i="31" s="1"/>
  <c r="M60" i="31"/>
  <c r="G60" i="31" s="1"/>
  <c r="M44" i="31"/>
  <c r="G44" i="31" s="1"/>
  <c r="M43" i="31"/>
  <c r="G43" i="31" s="1"/>
  <c r="M31" i="31"/>
  <c r="G31" i="31" s="1"/>
  <c r="M41" i="31"/>
  <c r="G41" i="31" s="1"/>
  <c r="M85" i="31"/>
  <c r="G85" i="31" s="1"/>
  <c r="M99" i="31"/>
  <c r="G99" i="31" s="1"/>
  <c r="M34" i="31"/>
  <c r="G34" i="31" s="1"/>
  <c r="M50" i="31"/>
  <c r="G50" i="31" s="1"/>
  <c r="M66" i="31"/>
  <c r="G66" i="31" s="1"/>
  <c r="M22" i="31"/>
  <c r="G22" i="31" s="1"/>
  <c r="M25" i="31"/>
  <c r="G25" i="31" s="1"/>
  <c r="M20" i="31"/>
  <c r="G20" i="31" s="1"/>
  <c r="N5" i="29"/>
  <c r="AX25" i="19"/>
  <c r="Q5" i="29" l="1"/>
  <c r="M13" i="31"/>
  <c r="G13" i="31" s="1"/>
  <c r="M24" i="31"/>
  <c r="G24" i="31" s="1"/>
  <c r="M29" i="31"/>
  <c r="G29" i="31" s="1"/>
  <c r="M23" i="31"/>
  <c r="G23" i="31" s="1"/>
  <c r="M21" i="31"/>
  <c r="G21" i="31" s="1"/>
  <c r="M28" i="31"/>
  <c r="G28" i="31" s="1"/>
  <c r="M14" i="31"/>
  <c r="G14" i="31" s="1"/>
  <c r="M26" i="31"/>
  <c r="G26" i="31" s="1"/>
  <c r="M27" i="31"/>
  <c r="G27" i="31" s="1"/>
  <c r="M16" i="31"/>
  <c r="G16" i="31" s="1"/>
  <c r="M7" i="31"/>
  <c r="G7" i="31" s="1"/>
  <c r="M11" i="31"/>
  <c r="G11" i="31" s="1"/>
  <c r="M15" i="31"/>
  <c r="G15" i="31" s="1"/>
  <c r="M19" i="31"/>
  <c r="G19" i="31" s="1"/>
  <c r="M8" i="31"/>
  <c r="G8" i="31" s="1"/>
  <c r="M12" i="31"/>
  <c r="G12" i="31" s="1"/>
  <c r="M17" i="31"/>
  <c r="G17" i="31" s="1"/>
  <c r="M9" i="31"/>
  <c r="G9" i="31" s="1"/>
  <c r="M10" i="31"/>
  <c r="G10" i="31" s="1"/>
  <c r="M18" i="31"/>
  <c r="G18" i="31" s="1"/>
  <c r="M6" i="31"/>
  <c r="G6" i="31" s="1"/>
  <c r="M5" i="31"/>
  <c r="H5" i="29"/>
  <c r="AX48" i="19"/>
  <c r="G5" i="31" l="1"/>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国保連による助成金の支払は、事業所番号単位で行われます。
このため、同一の事業所番号で複数の事業を行う場合には、まず、サービス種類ごとに個票を作成します。全ての個票の作成が終わったら、「リスト作成」ボタンを押し、事業所番号ごとの一覧を本表に作成します。</t>
        </r>
      </text>
    </comment>
    <comment ref="N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 ref="O6" authorId="0" shapeId="0">
      <text>
        <r>
          <rPr>
            <b/>
            <sz val="9"/>
            <color indexed="81"/>
            <rFont val="MS P ゴシック"/>
            <family val="3"/>
            <charset val="128"/>
          </rPr>
          <t xml:space="preserve">「事業所名、電話番号、郵便番号、住所」：
</t>
        </r>
        <r>
          <rPr>
            <sz val="9"/>
            <color indexed="81"/>
            <rFont val="MS P ゴシック"/>
            <family val="3"/>
            <charset val="128"/>
          </rPr>
          <t>同一事業所番号で作成した個票が複数ある場合には、個票番号の少ない番号の情報が反映されます。変更したい場合には、当該セルに直接入力して修正して下さい。</t>
        </r>
      </text>
    </comment>
  </commentList>
</comments>
</file>

<file path=xl/comments2.xml><?xml version="1.0" encoding="utf-8"?>
<comments xmlns="http://schemas.openxmlformats.org/spreadsheetml/2006/main">
  <authors>
    <author>厚生労働省ネットワークシステム</author>
  </authors>
  <commentList>
    <comment ref="N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List>
</comments>
</file>

<file path=xl/comments3.xml><?xml version="1.0" encoding="utf-8"?>
<comments xmlns="http://schemas.openxmlformats.org/spreadsheetml/2006/main">
  <authors>
    <author>厚生労働省ネットワークシステム</author>
  </authors>
  <commentList>
    <comment ref="AV8" authorId="0"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0" authorId="0"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r>
          <rPr>
            <sz val="9"/>
            <color indexed="81"/>
            <rFont val="MS P ゴシック"/>
            <family val="3"/>
            <charset val="128"/>
          </rPr>
          <t>特定施設入居者生活介護事業所の場合には、当該有料老人ホーム等に従事する全ての職員（特定施設の従業者及びその他の職員）の数を記入して下さい。</t>
        </r>
      </text>
    </comment>
    <comment ref="AV17" authorId="0" shapeId="0">
      <text>
        <r>
          <rPr>
            <b/>
            <sz val="9"/>
            <color indexed="81"/>
            <rFont val="MS P ゴシック"/>
            <family val="3"/>
            <charset val="128"/>
          </rPr>
          <t xml:space="preserve">「債権譲渡」：
</t>
        </r>
        <r>
          <rPr>
            <u/>
            <sz val="9"/>
            <color indexed="81"/>
            <rFont val="MS P ゴシック"/>
            <family val="3"/>
            <charset val="128"/>
          </rPr>
          <t>債権譲渡ありの事業所は、都道府県に直接申請</t>
        </r>
        <r>
          <rPr>
            <sz val="9"/>
            <color indexed="81"/>
            <rFont val="MS P ゴシック"/>
            <family val="3"/>
            <charset val="128"/>
          </rPr>
          <t>して下さい。
慰労金について、事業所が当該事業所の職員分を代理受領することから、本来職員に交付すべき金銭が債権者に渡らないようにするため、債権譲渡ありの事業所については、このような取扱いとしています。</t>
        </r>
      </text>
    </comment>
    <comment ref="AV21" authorId="0"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0" shapeId="0">
      <text>
        <r>
          <rPr>
            <b/>
            <sz val="9"/>
            <color indexed="81"/>
            <rFont val="MS P ゴシック"/>
            <family val="3"/>
            <charset val="128"/>
          </rPr>
          <t xml:space="preserve">「慰労金の区分・人数」：
</t>
        </r>
        <r>
          <rPr>
            <sz val="9"/>
            <color indexed="81"/>
            <rFont val="MS P ゴシック"/>
            <family val="3"/>
            <charset val="128"/>
          </rPr>
          <t>様式３（介護慰労金受給職員表）の記入情報（事業所番号、慰労金の額）をもとに自動集計されます。</t>
        </r>
      </text>
    </comment>
    <comment ref="AV25" authorId="0"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
年度合計額が補助上限額を超過する場合、上欄に「補助上限額を超過しています」と表示されます。所要額を見直して下さい。</t>
        </r>
      </text>
    </comment>
    <comment ref="AV33" authorId="0"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39" authorId="0"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4.xml><?xml version="1.0" encoding="utf-8"?>
<comments xmlns="http://schemas.openxmlformats.org/spreadsheetml/2006/main">
  <authors>
    <author>厚生労働省ネットワークシステム</author>
  </authors>
  <commentList>
    <comment ref="W5" authorId="0" shapeId="0">
      <text>
        <r>
          <rPr>
            <b/>
            <sz val="9"/>
            <color indexed="81"/>
            <rFont val="MS P ゴシック"/>
            <family val="3"/>
            <charset val="128"/>
          </rPr>
          <t xml:space="preserve">「介護慰労金受給職員表」（全体）：
</t>
        </r>
        <r>
          <rPr>
            <sz val="9"/>
            <color indexed="81"/>
            <rFont val="MS P ゴシック"/>
            <family val="3"/>
            <charset val="128"/>
          </rPr>
          <t>本表は法人単位で作成して下さい。
法人一括申請を行わずに事業所ごとに申請する場合も同様の取扱いとします。（本表の記載内容は、同一法人であれば同一となります。）</t>
        </r>
      </text>
    </comment>
    <comment ref="W6" authorId="0" shapeId="0">
      <text>
        <r>
          <rPr>
            <b/>
            <sz val="9"/>
            <color indexed="81"/>
            <rFont val="MS P ゴシック"/>
            <family val="3"/>
            <charset val="128"/>
          </rPr>
          <t xml:space="preserve">「氏名（漢字、カナ）」：
</t>
        </r>
        <r>
          <rPr>
            <sz val="9"/>
            <color indexed="81"/>
            <rFont val="MS P ゴシック"/>
            <family val="3"/>
            <charset val="128"/>
          </rPr>
          <t>姓と名の間はスペースを空けないで下さい。</t>
        </r>
      </text>
    </comment>
    <comment ref="W8" authorId="0" shapeId="0">
      <text>
        <r>
          <rPr>
            <b/>
            <sz val="9"/>
            <color indexed="81"/>
            <rFont val="MS P ゴシック"/>
            <family val="3"/>
            <charset val="128"/>
          </rPr>
          <t xml:space="preserve">「主たる勤務先」：
</t>
        </r>
        <r>
          <rPr>
            <sz val="9"/>
            <color indexed="81"/>
            <rFont val="MS P ゴシック"/>
            <family val="3"/>
            <charset val="128"/>
          </rPr>
          <t>慰労金は、本欄に記入された事業所に振り込まれ、当該事業所から支給されます。</t>
        </r>
      </text>
    </comment>
    <comment ref="W12" authorId="0" shapeId="0">
      <text>
        <r>
          <rPr>
            <b/>
            <sz val="9"/>
            <color indexed="81"/>
            <rFont val="MS P ゴシック"/>
            <family val="3"/>
            <charset val="128"/>
          </rPr>
          <t xml:space="preserve">「分類（施設区分、対応区分）」、「慰労金の額」：
</t>
        </r>
        <r>
          <rPr>
            <sz val="9"/>
            <color indexed="81"/>
            <rFont val="MS P ゴシック"/>
            <family val="3"/>
            <charset val="128"/>
          </rPr>
          <t>分類欄は各事業所において入力（プルダウンから選択）して下さい。
選択結果に応じて、当該職員の慰労金の額が自動算出されます。</t>
        </r>
      </text>
    </comment>
    <comment ref="W15" authorId="0" shapeId="0">
      <text>
        <r>
          <rPr>
            <b/>
            <sz val="9"/>
            <color indexed="81"/>
            <rFont val="MS P ゴシック"/>
            <family val="3"/>
            <charset val="128"/>
          </rPr>
          <t xml:space="preserve">「確認事項」：
</t>
        </r>
        <r>
          <rPr>
            <sz val="9"/>
            <color indexed="81"/>
            <rFont val="MS P ゴシック"/>
            <family val="3"/>
            <charset val="128"/>
          </rPr>
          <t xml:space="preserve">慰労金の受給は、医療機関や障害施設等に勤務する者への慰労金を含めて、１人につき１回限り受給できます。二重申請を防ぐため、法人本部において本欄の確認をお願いします。
</t>
        </r>
        <r>
          <rPr>
            <b/>
            <sz val="9"/>
            <color indexed="81"/>
            <rFont val="MS P ゴシック"/>
            <family val="3"/>
            <charset val="128"/>
          </rPr>
          <t>「委任状の有無」：</t>
        </r>
        <r>
          <rPr>
            <sz val="9"/>
            <color indexed="81"/>
            <rFont val="MS P ゴシック"/>
            <family val="3"/>
            <charset val="128"/>
          </rPr>
          <t xml:space="preserve">
事業所を通じて慰労金を受給する場合には、当該職員は、当該法人に対して代理受領委任状の提出が必要です。委任状を取得した上で「あり」を選択して下さい。「なし」の場合は給付されません。
</t>
        </r>
        <r>
          <rPr>
            <b/>
            <sz val="9"/>
            <color indexed="81"/>
            <rFont val="MS P ゴシック"/>
            <family val="3"/>
            <charset val="128"/>
          </rPr>
          <t>「委任状の有無」：</t>
        </r>
        <r>
          <rPr>
            <sz val="9"/>
            <color indexed="81"/>
            <rFont val="MS P ゴシック"/>
            <family val="3"/>
            <charset val="128"/>
          </rPr>
          <t xml:space="preserve">
職員への聞き取りや委任状の内容を踏まえ、他の法人で慰労金の申請がなことを確認した上で、「なし」を選択して下さい。「あり」の場合は給付されません。
</t>
        </r>
        <r>
          <rPr>
            <b/>
            <sz val="9"/>
            <color indexed="81"/>
            <rFont val="MS P ゴシック"/>
            <family val="3"/>
            <charset val="128"/>
          </rPr>
          <t>「重複申請者確認用」：</t>
        </r>
        <r>
          <rPr>
            <sz val="9"/>
            <color indexed="81"/>
            <rFont val="MS P ゴシック"/>
            <family val="3"/>
            <charset val="128"/>
          </rPr>
          <t xml:space="preserve">
氏名(漢字､カナ)及び生年月日が同一の職員が複数いる場合には、本欄に「可」が表示されません。氏名(漢字、カナ)及び生年月日が同一である職員について、別人であることが確認出来た場合には、法人本部において、プルダウンから「可」を選択して下さい。</t>
        </r>
      </text>
    </comment>
    <comment ref="W32" authorId="0" shapeId="0">
      <text>
        <r>
          <rPr>
            <b/>
            <sz val="9"/>
            <color indexed="81"/>
            <rFont val="MS P ゴシック"/>
            <family val="3"/>
            <charset val="128"/>
          </rPr>
          <t xml:space="preserve">「支払実績」：
</t>
        </r>
        <r>
          <rPr>
            <sz val="9"/>
            <color indexed="81"/>
            <rFont val="MS P ゴシック"/>
            <family val="3"/>
            <charset val="128"/>
          </rPr>
          <t>事業所が職員に対して、実際に慰労金を支給した日付及び支払金額を記入して下さい。
なお、各事業所が職員に支給したことを証明する資料（入金記録等）は、都道府県から求めがあった場合に速やかに提出できるよう、各事業所に適切に保管して下さい。</t>
        </r>
      </text>
    </comment>
  </commentList>
</comments>
</file>

<file path=xl/sharedStrings.xml><?xml version="1.0" encoding="utf-8"?>
<sst xmlns="http://schemas.openxmlformats.org/spreadsheetml/2006/main" count="362" uniqueCount="237">
  <si>
    <t>日</t>
    <rPh sb="0" eb="1">
      <t>ニチ</t>
    </rPh>
    <phoneticPr fontId="3"/>
  </si>
  <si>
    <t>月</t>
    <rPh sb="0" eb="1">
      <t>ゲツ</t>
    </rPh>
    <phoneticPr fontId="3"/>
  </si>
  <si>
    <t>年</t>
    <rPh sb="0" eb="1">
      <t>ネン</t>
    </rPh>
    <phoneticPr fontId="3"/>
  </si>
  <si>
    <t>電話番号</t>
    <rPh sb="0" eb="2">
      <t>デンワ</t>
    </rPh>
    <rPh sb="2" eb="4">
      <t>バンゴウ</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</si>
  <si>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</si>
  <si>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</si>
  <si>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</si>
  <si>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</si>
  <si>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</si>
  <si>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</si>
  <si>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</si>
  <si>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</si>
  <si>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</si>
  <si>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</si>
  <si>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</si>
  <si>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</si>
  <si>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</si>
  <si>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</si>
  <si>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</si>
  <si>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</si>
  <si>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</si>
  <si>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</si>
  <si>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</si>
  <si>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</si>
  <si>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</si>
  <si>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</si>
  <si>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</si>
  <si>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</si>
  <si>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</si>
  <si>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</si>
  <si>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</si>
  <si>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</si>
  <si>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</si>
  <si>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</si>
  <si>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</si>
  <si>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</si>
  <si>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</si>
  <si>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</si>
  <si>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</si>
  <si>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</si>
  <si>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千円</t>
    <rPh sb="0" eb="2">
      <t>センエン</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</si>
  <si>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</si>
  <si>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介護保険事業所番号</t>
    <rPh sb="0" eb="2">
      <t>カイゴ</t>
    </rPh>
    <rPh sb="2" eb="4">
      <t>ホケン</t>
    </rPh>
    <rPh sb="4" eb="7">
      <t>ジギョウショ</t>
    </rPh>
    <rPh sb="7" eb="9">
      <t>バンゴウ</t>
    </rPh>
    <phoneticPr fontId="3"/>
  </si>
  <si>
    <t>人</t>
    <rPh sb="0" eb="1">
      <t>ニン</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</si>
  <si>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</si>
  <si>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</si>
  <si>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</si>
  <si>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合計</t>
    <rPh sb="0" eb="2">
      <t>ゴウケイ</t>
    </rPh>
    <phoneticPr fontId="3"/>
  </si>
  <si>
    <t>居宅療養管理指導事業所</t>
    <rPh sb="8" eb="11">
      <t>ジギョウショ</t>
    </rPh>
    <phoneticPr fontId="3"/>
  </si>
  <si>
    <t>　　令和</t>
    <rPh sb="2" eb="4">
      <t>レイワ</t>
    </rPh>
    <phoneticPr fontId="3"/>
  </si>
  <si>
    <t>※本シートは絶対に編集しないこと。</t>
    <rPh sb="1" eb="2">
      <t>ホン</t>
    </rPh>
    <rPh sb="6" eb="8">
      <t>ゼッタイ</t>
    </rPh>
    <rPh sb="9" eb="11">
      <t>ヘンシュウ</t>
    </rPh>
    <phoneticPr fontId="3"/>
  </si>
  <si>
    <t>事業所番号</t>
    <rPh sb="0" eb="3">
      <t>ジギョウショ</t>
    </rPh>
    <rPh sb="3" eb="5">
      <t>バンゴウ</t>
    </rPh>
    <phoneticPr fontId="3"/>
  </si>
  <si>
    <t>１．介護慰労金事業</t>
    <rPh sb="2" eb="4">
      <t>カイゴ</t>
    </rPh>
    <rPh sb="4" eb="7">
      <t>イロウキン</t>
    </rPh>
    <rPh sb="7" eb="9">
      <t>ジギョウ</t>
    </rPh>
    <phoneticPr fontId="3"/>
  </si>
  <si>
    <r>
      <t xml:space="preserve"> 介護慰労金事業　→　</t>
    </r>
    <r>
      <rPr>
        <sz val="8"/>
        <rFont val="ＭＳ Ｐ明朝"/>
        <family val="1"/>
        <charset val="128"/>
      </rPr>
      <t>1を記載</t>
    </r>
    <rPh sb="1" eb="3">
      <t>カイゴ</t>
    </rPh>
    <rPh sb="3" eb="6">
      <t>イロウキン</t>
    </rPh>
    <rPh sb="6" eb="8">
      <t>ジギョウ</t>
    </rPh>
    <rPh sb="13" eb="15">
      <t>キサイ</t>
    </rPh>
    <phoneticPr fontId="3"/>
  </si>
  <si>
    <t>人</t>
    <rPh sb="0" eb="1">
      <t>ニン</t>
    </rPh>
    <phoneticPr fontId="3"/>
  </si>
  <si>
    <t>円</t>
    <rPh sb="0" eb="1">
      <t>エン</t>
    </rPh>
    <phoneticPr fontId="3"/>
  </si>
  <si>
    <t>対象利用者数</t>
    <rPh sb="0" eb="2">
      <t>タイショウ</t>
    </rPh>
    <rPh sb="2" eb="5">
      <t>リヨウシャ</t>
    </rPh>
    <rPh sb="5" eb="6">
      <t>スウ</t>
    </rPh>
    <phoneticPr fontId="3"/>
  </si>
  <si>
    <t>主たる勤務先</t>
    <rPh sb="0" eb="1">
      <t>シュ</t>
    </rPh>
    <rPh sb="3" eb="6">
      <t>キンムサキ</t>
    </rPh>
    <phoneticPr fontId="3"/>
  </si>
  <si>
    <t>本人の住所</t>
    <rPh sb="0" eb="2">
      <t>ホンニン</t>
    </rPh>
    <rPh sb="3" eb="5">
      <t>ジュウショ</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</si>
  <si>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</si>
  <si>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</si>
  <si>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</si>
  <si>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</si>
  <si>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</si>
  <si>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</si>
  <si>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</si>
  <si>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</si>
  <si>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</si>
  <si>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</si>
  <si>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</si>
  <si>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</si>
  <si>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</si>
  <si>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</si>
  <si>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</si>
  <si>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</si>
  <si>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/定員</t>
    <rPh sb="1" eb="3">
      <t>テイイン</t>
    </rPh>
    <phoneticPr fontId="1"/>
  </si>
  <si>
    <t>（１）①　</t>
  </si>
  <si>
    <t>-</t>
  </si>
  <si>
    <t>共通</t>
    <rPh sb="0" eb="2">
      <t>キョウツウ</t>
    </rPh>
    <phoneticPr fontId="3"/>
  </si>
  <si>
    <t>（２）②</t>
    <phoneticPr fontId="3"/>
  </si>
  <si>
    <t>2．感染症対策を徹底した上での介護サービス提供支援事業</t>
    <rPh sb="2" eb="5">
      <t>カンセンショウ</t>
    </rPh>
    <rPh sb="5" eb="7">
      <t>タイサク</t>
    </rPh>
    <rPh sb="8" eb="10">
      <t>テッテイ</t>
    </rPh>
    <rPh sb="12" eb="13">
      <t>ウエ</t>
    </rPh>
    <rPh sb="15" eb="17">
      <t>カイゴ</t>
    </rPh>
    <rPh sb="21" eb="23">
      <t>テイキョウ</t>
    </rPh>
    <rPh sb="23" eb="25">
      <t>シエン</t>
    </rPh>
    <rPh sb="25" eb="27">
      <t>ジギョウ</t>
    </rPh>
    <phoneticPr fontId="3"/>
  </si>
  <si>
    <r>
      <t xml:space="preserve">  感染対策費用助成事業　</t>
    </r>
    <r>
      <rPr>
        <sz val="8"/>
        <rFont val="ＭＳ Ｐ明朝"/>
        <family val="1"/>
        <charset val="128"/>
      </rPr>
      <t>→ 2を記載</t>
    </r>
    <rPh sb="17" eb="19">
      <t>キサイ</t>
    </rPh>
    <phoneticPr fontId="3"/>
  </si>
  <si>
    <t>3．在宅サービス事業所による利用者への再開支援への助成事業</t>
    <rPh sb="2" eb="4">
      <t>ザイタク</t>
    </rPh>
    <rPh sb="8" eb="11">
      <t>ジギョウショ</t>
    </rPh>
    <rPh sb="14" eb="17">
      <t>リヨウシャ</t>
    </rPh>
    <rPh sb="19" eb="21">
      <t>サイカイ</t>
    </rPh>
    <rPh sb="21" eb="23">
      <t>シエン</t>
    </rPh>
    <rPh sb="25" eb="27">
      <t>ジョセイ</t>
    </rPh>
    <rPh sb="27" eb="29">
      <t>ジギョウ</t>
    </rPh>
    <phoneticPr fontId="3"/>
  </si>
  <si>
    <t>4．在宅サービス事業所における環境整備への助成事業</t>
    <rPh sb="2" eb="4">
      <t>ザイタク</t>
    </rPh>
    <rPh sb="8" eb="11">
      <t>ジギョウショ</t>
    </rPh>
    <rPh sb="15" eb="17">
      <t>カンキョウ</t>
    </rPh>
    <rPh sb="17" eb="19">
      <t>セイビ</t>
    </rPh>
    <rPh sb="21" eb="23">
      <t>ジョセイ</t>
    </rPh>
    <rPh sb="23" eb="25">
      <t>ジギョウ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</si>
  <si>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</si>
  <si>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</si>
  <si>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単価</t>
    <rPh sb="0" eb="2">
      <t>タンカ</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</si>
  <si>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</si>
  <si>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</si>
  <si>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</si>
  <si>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</si>
  <si>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</si>
  <si>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</si>
  <si>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</si>
  <si>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</si>
  <si>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</si>
  <si>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</si>
  <si>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</si>
  <si>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</si>
  <si>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</si>
  <si>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</si>
  <si>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</si>
  <si>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</si>
  <si>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</si>
  <si>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</si>
  <si>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</si>
  <si>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</si>
  <si>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</si>
  <si>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</si>
  <si>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</si>
  <si>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</si>
  <si>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</si>
  <si>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</si>
  <si>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</si>
  <si>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</si>
  <si>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</si>
  <si>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</si>
  <si>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</si>
  <si>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</si>
  <si>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</si>
  <si>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</si>
  <si>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口座情報</t>
    <rPh sb="0" eb="2">
      <t>コウザ</t>
    </rPh>
    <rPh sb="2" eb="4">
      <t>ジョウホウ</t>
    </rPh>
    <phoneticPr fontId="3"/>
  </si>
  <si>
    <t>【感染拡大防止対策や介護サービスの提供体制の確保のための経費】</t>
    <rPh sb="1" eb="3">
      <t>カンセン</t>
    </rPh>
    <rPh sb="3" eb="5">
      <t>カクダイ</t>
    </rPh>
    <rPh sb="5" eb="7">
      <t>ボウシ</t>
    </rPh>
    <rPh sb="7" eb="9">
      <t>タイサク</t>
    </rPh>
    <rPh sb="10" eb="12">
      <t>カイゴ</t>
    </rPh>
    <rPh sb="17" eb="19">
      <t>テイキョウ</t>
    </rPh>
    <rPh sb="19" eb="21">
      <t>タイセイ</t>
    </rPh>
    <rPh sb="22" eb="24">
      <t>カクホ</t>
    </rPh>
    <rPh sb="28" eb="30">
      <t>ケイヒ</t>
    </rPh>
    <phoneticPr fontId="3"/>
  </si>
  <si>
    <t>科目</t>
    <rPh sb="0" eb="2">
      <t>カモク</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</si>
  <si>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</si>
  <si>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</si>
  <si>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</si>
  <si>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</si>
  <si>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</si>
  <si>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</si>
  <si>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</si>
  <si>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</si>
  <si>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</si>
  <si>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</si>
  <si>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補助上限額</t>
    <rPh sb="0" eb="2">
      <t>ホジョ</t>
    </rPh>
    <rPh sb="2" eb="5">
      <t>ジョウゲンガク</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</si>
  <si>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</si>
  <si>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</si>
  <si>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</si>
  <si>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　本表は法人単位でまとめて記載すること。</t>
    <rPh sb="2" eb="4">
      <t>ホンピョウ</t>
    </rPh>
    <rPh sb="5" eb="7">
      <t>ホウジン</t>
    </rPh>
    <rPh sb="7" eb="9">
      <t>タンイ</t>
    </rPh>
    <rPh sb="14" eb="16">
      <t>キサイ</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</si>
  <si>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</si>
  <si>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</si>
  <si>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</si>
  <si>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審査
結果</t>
    <rPh sb="0" eb="2">
      <t>シンサ</t>
    </rPh>
    <rPh sb="3" eb="5">
      <t>ケッカ</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</si>
  <si>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</si>
  <si>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</si>
  <si>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</si>
  <si>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</si>
  <si>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</si>
  <si>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</si>
  <si>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</si>
  <si>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支払実績</t>
    <rPh sb="0" eb="2">
      <t>シハライ</t>
    </rPh>
    <rPh sb="2" eb="4">
      <t>ジッセキ</t>
    </rPh>
    <phoneticPr fontId="3"/>
  </si>
  <si>
    <t>他法人での慰労金の申請の有無</t>
    <rPh sb="0" eb="3">
      <t>タホウジン</t>
    </rPh>
    <rPh sb="5" eb="8">
      <t>イロウキン</t>
    </rPh>
    <rPh sb="9" eb="11">
      <t>シンセイ</t>
    </rPh>
    <rPh sb="12" eb="14">
      <t>ウム</t>
    </rPh>
    <phoneticPr fontId="3"/>
  </si>
  <si>
    <t>委任状の有無</t>
    <rPh sb="0" eb="3">
      <t>イニンジョウ</t>
    </rPh>
    <rPh sb="4" eb="6">
      <t>ウム</t>
    </rPh>
    <phoneticPr fontId="3"/>
  </si>
  <si>
    <t>確認事項</t>
    <rPh sb="0" eb="2">
      <t>カクニン</t>
    </rPh>
    <rPh sb="2" eb="4">
      <t>ジコウ</t>
    </rPh>
    <phoneticPr fontId="3"/>
  </si>
  <si>
    <t>重複
申請者確認用</t>
    <rPh sb="0" eb="2">
      <t>チョウフク</t>
    </rPh>
    <rPh sb="3" eb="6">
      <t>シンセイシャ</t>
    </rPh>
    <rPh sb="6" eb="8">
      <t>カクニン</t>
    </rPh>
    <rPh sb="8" eb="9">
      <t>ヨウ</t>
    </rPh>
    <phoneticPr fontId="3"/>
  </si>
  <si>
    <t>生年月日
（西暦）</t>
    <rPh sb="0" eb="2">
      <t>セイネン</t>
    </rPh>
    <rPh sb="2" eb="4">
      <t>ガッピ</t>
    </rPh>
    <rPh sb="6" eb="8">
      <t>セイレキ</t>
    </rPh>
    <phoneticPr fontId="3"/>
  </si>
  <si>
    <t>支払金額
（円）</t>
    <rPh sb="0" eb="2">
      <t>シハライ</t>
    </rPh>
    <rPh sb="2" eb="4">
      <t>キンガク</t>
    </rPh>
    <rPh sb="6" eb="7">
      <t>エン</t>
    </rPh>
    <phoneticPr fontId="3"/>
  </si>
  <si>
    <t>支払年月日
(西暦)</t>
    <rPh sb="0" eb="2">
      <t>シハライ</t>
    </rPh>
    <rPh sb="2" eb="5">
      <t>ネンガッピ</t>
    </rPh>
    <rPh sb="7" eb="9">
      <t>セイレキ</t>
    </rPh>
    <phoneticPr fontId="3"/>
  </si>
  <si>
    <t>業務委託による
従事者</t>
    <rPh sb="0" eb="2">
      <t>ギョウム</t>
    </rPh>
    <rPh sb="2" eb="4">
      <t>イタク</t>
    </rPh>
    <rPh sb="8" eb="11">
      <t>ジュウジシャ</t>
    </rPh>
    <phoneticPr fontId="3"/>
  </si>
  <si>
    <r>
      <t>千円</t>
    </r>
    <r>
      <rPr>
        <sz val="6"/>
        <rFont val="ＭＳ Ｐ明朝"/>
        <family val="1"/>
        <charset val="128"/>
      </rPr>
      <t>（千円未満切り捨て）</t>
    </r>
    <rPh sb="0" eb="2">
      <t>センエン</t>
    </rPh>
    <rPh sb="7" eb="8">
      <t>キ</t>
    </rPh>
    <rPh sb="9" eb="10">
      <t>ス</t>
    </rPh>
    <phoneticPr fontId="3"/>
  </si>
  <si>
    <t>介護予防・生活支援サービス事業の事業者</t>
    <rPh sb="0" eb="2">
      <t>カイゴ</t>
    </rPh>
    <rPh sb="2" eb="4">
      <t>ヨボウ</t>
    </rPh>
    <rPh sb="5" eb="7">
      <t>セイカツ</t>
    </rPh>
    <rPh sb="7" eb="9">
      <t>シエン</t>
    </rPh>
    <rPh sb="13" eb="15">
      <t>ジギョウ</t>
    </rPh>
    <rPh sb="16" eb="19">
      <t>ジギョウシャ</t>
    </rPh>
    <phoneticPr fontId="3"/>
  </si>
  <si>
    <t>他の施設等との期間通算がある場合その施設名</t>
    <rPh sb="14" eb="16">
      <t>バアイ</t>
    </rPh>
    <rPh sb="18" eb="21">
      <t>シセツメイ</t>
    </rPh>
    <phoneticPr fontId="3"/>
  </si>
  <si>
    <t>　</t>
    <phoneticPr fontId="3"/>
  </si>
  <si>
    <t>（注）行が不足する場合には、「本申請書の使い方」に従って、行を追加すること。列の挿入は絶対に行わないこと。</t>
    <rPh sb="1" eb="2">
      <t>チュウ</t>
    </rPh>
    <rPh sb="15" eb="16">
      <t>ホン</t>
    </rPh>
    <rPh sb="16" eb="19">
      <t>シンセイショ</t>
    </rPh>
    <rPh sb="20" eb="21">
      <t>ツカ</t>
    </rPh>
    <rPh sb="22" eb="23">
      <t>カタ</t>
    </rPh>
    <rPh sb="25" eb="26">
      <t>シタガ</t>
    </rPh>
    <phoneticPr fontId="3"/>
  </si>
  <si>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</si>
  <si>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</si>
  <si>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住所</t>
    <rPh sb="0" eb="2">
      <t>ジュウショ</t>
    </rPh>
    <phoneticPr fontId="3"/>
  </si>
  <si>
    <t>代表となる
事業所・施設名</t>
    <rPh sb="0" eb="2">
      <t>ダイヒョウ</t>
    </rPh>
    <rPh sb="6" eb="9">
      <t>ジギョウショ</t>
    </rPh>
    <rPh sb="10" eb="13">
      <t>シセツメイ</t>
    </rPh>
    <phoneticPr fontId="3"/>
  </si>
  <si>
    <t>再開環境
整備助成
事業</t>
    <rPh sb="0" eb="2">
      <t>サイカイ</t>
    </rPh>
    <rPh sb="2" eb="4">
      <t>カンキョウ</t>
    </rPh>
    <rPh sb="5" eb="7">
      <t>セイビ</t>
    </rPh>
    <rPh sb="7" eb="9">
      <t>ジョセイ</t>
    </rPh>
    <rPh sb="10" eb="12">
      <t>ジギョウ</t>
    </rPh>
    <phoneticPr fontId="3"/>
  </si>
  <si>
    <t>個別再開
支援助成
事業</t>
    <rPh sb="0" eb="2">
      <t>コベツ</t>
    </rPh>
    <rPh sb="2" eb="4">
      <t>サイカイ</t>
    </rPh>
    <rPh sb="5" eb="7">
      <t>シエン</t>
    </rPh>
    <rPh sb="7" eb="9">
      <t>ジョセイ</t>
    </rPh>
    <rPh sb="10" eb="12">
      <t>ジギョウ</t>
    </rPh>
    <phoneticPr fontId="3"/>
  </si>
  <si>
    <t>感染対策
費用助成
事業</t>
    <rPh sb="0" eb="2">
      <t>カンセン</t>
    </rPh>
    <rPh sb="2" eb="4">
      <t>タイサク</t>
    </rPh>
    <rPh sb="5" eb="7">
      <t>ヒヨウ</t>
    </rPh>
    <rPh sb="7" eb="8">
      <t>スケ</t>
    </rPh>
    <rPh sb="8" eb="9">
      <t>シゲル</t>
    </rPh>
    <rPh sb="10" eb="12">
      <t>ジギョウ</t>
    </rPh>
    <phoneticPr fontId="3"/>
  </si>
  <si>
    <t>介護
慰労金</t>
    <rPh sb="0" eb="2">
      <t>カイゴ</t>
    </rPh>
    <rPh sb="3" eb="6">
      <t>イロウキン</t>
    </rPh>
    <phoneticPr fontId="3"/>
  </si>
  <si>
    <t>岩手県</t>
    <phoneticPr fontId="3"/>
  </si>
  <si>
    <t>秋田県</t>
    <phoneticPr fontId="3"/>
  </si>
  <si>
    <t>栃木県</t>
    <phoneticPr fontId="3"/>
  </si>
  <si>
    <t>群馬県</t>
    <phoneticPr fontId="3"/>
  </si>
  <si>
    <t>東京都</t>
    <phoneticPr fontId="3"/>
  </si>
  <si>
    <t>千葉県</t>
    <phoneticPr fontId="3"/>
  </si>
  <si>
    <t>埼玉県</t>
    <phoneticPr fontId="3"/>
  </si>
  <si>
    <t>神奈川県</t>
    <phoneticPr fontId="3"/>
  </si>
  <si>
    <t>新潟県</t>
    <phoneticPr fontId="3"/>
  </si>
  <si>
    <t>富山県</t>
    <phoneticPr fontId="3"/>
  </si>
  <si>
    <t>石川県</t>
    <phoneticPr fontId="3"/>
  </si>
  <si>
    <t>福井県</t>
    <phoneticPr fontId="3"/>
  </si>
  <si>
    <t>山梨県</t>
    <phoneticPr fontId="3"/>
  </si>
  <si>
    <t>長野県</t>
    <phoneticPr fontId="3"/>
  </si>
  <si>
    <t>茨城県</t>
    <phoneticPr fontId="3"/>
  </si>
  <si>
    <t>福島県</t>
    <phoneticPr fontId="3"/>
  </si>
  <si>
    <t>山形県</t>
    <phoneticPr fontId="3"/>
  </si>
  <si>
    <t>電話による確認</t>
    <rPh sb="0" eb="2">
      <t>デンワ</t>
    </rPh>
    <rPh sb="5" eb="7">
      <t>カクニン</t>
    </rPh>
    <phoneticPr fontId="3"/>
  </si>
  <si>
    <t>訪問による確認</t>
    <rPh sb="0" eb="2">
      <t>ホウモン</t>
    </rPh>
    <rPh sb="5" eb="7">
      <t>カクニン</t>
    </rPh>
    <phoneticPr fontId="3"/>
  </si>
  <si>
    <t>居宅介護支援のみ
右欄に記載</t>
    <rPh sb="0" eb="2">
      <t>キョタク</t>
    </rPh>
    <rPh sb="2" eb="4">
      <t>カイゴ</t>
    </rPh>
    <rPh sb="4" eb="6">
      <t>シエン</t>
    </rPh>
    <rPh sb="9" eb="11">
      <t>ウラン</t>
    </rPh>
    <rPh sb="12" eb="14">
      <t>キサイ</t>
    </rPh>
    <phoneticPr fontId="3"/>
  </si>
  <si>
    <t>電話による確認（看護師等が協力した場合）</t>
    <rPh sb="0" eb="2">
      <t>デンワ</t>
    </rPh>
    <rPh sb="5" eb="7">
      <t>カクニン</t>
    </rPh>
    <rPh sb="8" eb="11">
      <t>カンゴシ</t>
    </rPh>
    <rPh sb="11" eb="12">
      <t>トウ</t>
    </rPh>
    <rPh sb="13" eb="15">
      <t>キョウリョク</t>
    </rPh>
    <rPh sb="17" eb="19">
      <t>バアイ</t>
    </rPh>
    <phoneticPr fontId="3"/>
  </si>
  <si>
    <t>訪問による確認（看護師等が協力した場合）</t>
    <rPh sb="0" eb="2">
      <t>ホウモン</t>
    </rPh>
    <rPh sb="5" eb="7">
      <t>カクニン</t>
    </rPh>
    <rPh sb="8" eb="11">
      <t>カンゴシ</t>
    </rPh>
    <rPh sb="11" eb="12">
      <t>トウ</t>
    </rPh>
    <rPh sb="13" eb="15">
      <t>キョウリョク</t>
    </rPh>
    <rPh sb="17" eb="19">
      <t>バアイ</t>
    </rPh>
    <phoneticPr fontId="3"/>
  </si>
  <si>
    <t>利用者１人あたり単価
　（居宅介護支援以外共通）</t>
    <rPh sb="0" eb="3">
      <t>リヨウシャ</t>
    </rPh>
    <rPh sb="3" eb="5">
      <t>ヒトリ</t>
    </rPh>
    <rPh sb="8" eb="10">
      <t>タンカ</t>
    </rPh>
    <rPh sb="13" eb="15">
      <t>キョタク</t>
    </rPh>
    <rPh sb="15" eb="17">
      <t>カイゴ</t>
    </rPh>
    <rPh sb="17" eb="19">
      <t>シエン</t>
    </rPh>
    <rPh sb="19" eb="21">
      <t>イガイ</t>
    </rPh>
    <rPh sb="21" eb="23">
      <t>キョウツウ</t>
    </rPh>
    <phoneticPr fontId="3"/>
  </si>
  <si>
    <t>陽性者(濃厚接触者)発生施設</t>
    <phoneticPr fontId="3"/>
  </si>
  <si>
    <t>対象期間の勤務が９日以下</t>
    <phoneticPr fontId="3"/>
  </si>
  <si>
    <t>対象期間に10日以上勤務</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</si>
  <si>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</si>
  <si>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3"/>
  </si>
  <si>
    <t>対象期間の勤務が9日以下</t>
    <phoneticPr fontId="3"/>
  </si>
  <si>
    <t>氏名
（全角カナ）</t>
    <rPh sb="0" eb="2">
      <t>シメイ</t>
    </rPh>
    <rPh sb="4" eb="6">
      <t>ゼンカク</t>
    </rPh>
    <phoneticPr fontId="3"/>
  </si>
  <si>
    <t>氏名
（漢字）</t>
    <rPh sb="0" eb="2">
      <t>シメイ</t>
    </rPh>
    <rPh sb="4" eb="6">
      <t>カンジ</t>
    </rPh>
    <phoneticPr fontId="3"/>
  </si>
  <si>
    <t>〒</t>
    <phoneticPr fontId="3"/>
  </si>
  <si>
    <t>郵便番号</t>
    <rPh sb="0" eb="2">
      <t>ユウビン</t>
    </rPh>
    <rPh sb="2" eb="4">
      <t>バンゴウ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</si>
  <si>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</si>
  <si>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青森県</t>
    <phoneticPr fontId="3"/>
  </si>
  <si>
    <t>宮城県</t>
    <phoneticPr fontId="3"/>
  </si>
  <si>
    <t>沖縄県</t>
    <rPh sb="0" eb="3">
      <t>オキナワケン</t>
    </rPh>
    <phoneticPr fontId="3"/>
  </si>
  <si>
    <t>北海道</t>
    <phoneticPr fontId="3"/>
  </si>
  <si>
    <t>提供サービス</t>
    <rPh sb="0" eb="2">
      <t>テイキョウ</t>
    </rPh>
    <phoneticPr fontId="3"/>
  </si>
  <si>
    <t>サービス種類コード</t>
    <rPh sb="4" eb="6">
      <t>シュルイ</t>
    </rPh>
    <phoneticPr fontId="3"/>
  </si>
  <si>
    <t/>
  </si>
  <si>
    <t xml:space="preserve"> 法人住所</t>
    <rPh sb="1" eb="3">
      <t>ホウジン</t>
    </rPh>
    <rPh sb="3" eb="5">
      <t>ジュウショ</t>
    </rPh>
    <phoneticPr fontId="3"/>
  </si>
  <si>
    <t>新型コロナウイルス感染症緊急包括支援交付金（介護分）に関する事業実績報告書（事業所単位）</t>
    <rPh sb="32" eb="34">
      <t>ジッセキ</t>
    </rPh>
    <rPh sb="34" eb="37">
      <t>ホウコクショ</t>
    </rPh>
    <rPh sb="38" eb="41">
      <t>ジギョウショ</t>
    </rPh>
    <rPh sb="41" eb="43">
      <t>タンイ</t>
    </rPh>
    <phoneticPr fontId="3"/>
  </si>
  <si>
    <t>実績額（円）</t>
    <rPh sb="0" eb="3">
      <t>ジッセキガク</t>
    </rPh>
    <rPh sb="4" eb="5">
      <t>エン</t>
    </rPh>
    <phoneticPr fontId="3"/>
  </si>
  <si>
    <t>実績額③</t>
    <rPh sb="0" eb="3">
      <t>ジッセキガク</t>
    </rPh>
    <phoneticPr fontId="3"/>
  </si>
  <si>
    <t>実績額④</t>
    <rPh sb="0" eb="3">
      <t>ジッセキガク</t>
    </rPh>
    <phoneticPr fontId="3"/>
  </si>
  <si>
    <t>実績額</t>
    <rPh sb="0" eb="3">
      <t>ジッセキガク</t>
    </rPh>
    <phoneticPr fontId="3"/>
  </si>
  <si>
    <t>実績額②</t>
    <rPh sb="0" eb="3">
      <t>ジッセキガク</t>
    </rPh>
    <phoneticPr fontId="3"/>
  </si>
  <si>
    <t>（第２号様式別紙２）</t>
    <rPh sb="1" eb="2">
      <t>ダイ</t>
    </rPh>
    <rPh sb="3" eb="4">
      <t>ゴウ</t>
    </rPh>
    <rPh sb="4" eb="6">
      <t>ヨウシキ</t>
    </rPh>
    <rPh sb="6" eb="8">
      <t>ベッシ</t>
    </rPh>
    <phoneticPr fontId="3"/>
  </si>
  <si>
    <t>（第２号様式別紙３）介護慰労金受給職員表（法人単位）</t>
    <rPh sb="1" eb="2">
      <t>ダイ</t>
    </rPh>
    <rPh sb="3" eb="4">
      <t>ゴウ</t>
    </rPh>
    <rPh sb="4" eb="6">
      <t>ヨウシキ</t>
    </rPh>
    <rPh sb="6" eb="8">
      <t>ベッシ</t>
    </rPh>
    <rPh sb="10" eb="12">
      <t>カイゴ</t>
    </rPh>
    <rPh sb="12" eb="15">
      <t>イロウキン</t>
    </rPh>
    <rPh sb="15" eb="17">
      <t>ジュキュウ</t>
    </rPh>
    <rPh sb="17" eb="19">
      <t>ショクイン</t>
    </rPh>
    <rPh sb="19" eb="20">
      <t>ヒョウ</t>
    </rPh>
    <rPh sb="21" eb="23">
      <t>ホウジン</t>
    </rPh>
    <rPh sb="23" eb="25">
      <t>タンイ</t>
    </rPh>
    <phoneticPr fontId="3"/>
  </si>
  <si>
    <t>実績額（千円）</t>
    <rPh sb="0" eb="2">
      <t>ジッセキ</t>
    </rPh>
    <rPh sb="2" eb="3">
      <t>ガク</t>
    </rPh>
    <rPh sb="4" eb="6">
      <t>センエン</t>
    </rPh>
    <phoneticPr fontId="3"/>
  </si>
  <si>
    <t>実績額</t>
    <rPh sb="0" eb="2">
      <t>ジッセキ</t>
    </rPh>
    <rPh sb="2" eb="3">
      <t>ガク</t>
    </rPh>
    <phoneticPr fontId="3"/>
  </si>
  <si>
    <t>実績額①</t>
    <rPh sb="0" eb="2">
      <t>ジッセキ</t>
    </rPh>
    <rPh sb="2" eb="3">
      <t>ガク</t>
    </rPh>
    <phoneticPr fontId="3"/>
  </si>
  <si>
    <t>千円</t>
    <rPh sb="0" eb="2">
      <t>センエン</t>
    </rPh>
    <phoneticPr fontId="3"/>
  </si>
  <si>
    <t>（第２号様式別紙１）事業所・施設別実績額一覧</t>
    <rPh sb="1" eb="2">
      <t>ダイ</t>
    </rPh>
    <rPh sb="3" eb="4">
      <t>ゴウ</t>
    </rPh>
    <rPh sb="4" eb="6">
      <t>ヨウシキ</t>
    </rPh>
    <rPh sb="6" eb="8">
      <t>ベッシ</t>
    </rPh>
    <rPh sb="10" eb="13">
      <t>ジギョウショ</t>
    </rPh>
    <rPh sb="14" eb="16">
      <t>シセツ</t>
    </rPh>
    <rPh sb="16" eb="17">
      <t>ベツ</t>
    </rPh>
    <rPh sb="17" eb="19">
      <t>ジッセキ</t>
    </rPh>
    <rPh sb="19" eb="20">
      <t>ガク</t>
    </rPh>
    <rPh sb="20" eb="22">
      <t>イチラン</t>
    </rPh>
    <phoneticPr fontId="3"/>
  </si>
  <si>
    <t>（第２号様式別紙１別添）事業所・施設別実績額一覧（サービス別一覧）</t>
    <rPh sb="1" eb="2">
      <t>ダイ</t>
    </rPh>
    <rPh sb="3" eb="4">
      <t>ゴウ</t>
    </rPh>
    <rPh sb="4" eb="6">
      <t>ヨウシキ</t>
    </rPh>
    <rPh sb="6" eb="8">
      <t>ベッシ</t>
    </rPh>
    <rPh sb="9" eb="11">
      <t>ベッテン</t>
    </rPh>
    <rPh sb="12" eb="15">
      <t>ジギョウショ</t>
    </rPh>
    <rPh sb="16" eb="18">
      <t>シセツ</t>
    </rPh>
    <rPh sb="18" eb="19">
      <t>ベツ</t>
    </rPh>
    <rPh sb="19" eb="21">
      <t>ジッセキ</t>
    </rPh>
    <rPh sb="21" eb="22">
      <t>ガク</t>
    </rPh>
    <rPh sb="22" eb="24">
      <t>イチラン</t>
    </rPh>
    <rPh sb="29" eb="30">
      <t>ベツ</t>
    </rPh>
    <rPh sb="30" eb="32">
      <t>イチラン</t>
    </rPh>
    <phoneticPr fontId="3"/>
  </si>
  <si>
    <t>記</t>
    <rPh sb="0" eb="1">
      <t>キ</t>
    </rPh>
    <phoneticPr fontId="3"/>
  </si>
  <si>
    <t>　熊本県知事　蒲島　郁夫　様</t>
    <rPh sb="1" eb="3">
      <t>クマモト</t>
    </rPh>
    <rPh sb="3" eb="6">
      <t>ケンチジ</t>
    </rPh>
    <rPh sb="4" eb="6">
      <t>チジ</t>
    </rPh>
    <rPh sb="7" eb="9">
      <t>カバシマ</t>
    </rPh>
    <rPh sb="10" eb="12">
      <t>イクオ</t>
    </rPh>
    <rPh sb="13" eb="14">
      <t>サマ</t>
    </rPh>
    <phoneticPr fontId="3"/>
  </si>
  <si>
    <t>【連絡先】</t>
    <rPh sb="1" eb="3">
      <t>レンラク</t>
    </rPh>
    <rPh sb="3" eb="4">
      <t>サキ</t>
    </rPh>
    <phoneticPr fontId="3"/>
  </si>
  <si>
    <t>（第３号様式）</t>
    <rPh sb="1" eb="2">
      <t>ダイ</t>
    </rPh>
    <rPh sb="3" eb="4">
      <t>ゴウ</t>
    </rPh>
    <rPh sb="4" eb="6">
      <t>ヨウシキ</t>
    </rPh>
    <phoneticPr fontId="3"/>
  </si>
  <si>
    <t>　標記について、次のとおり令和３年度熊本県新型コロナウイルス感染症流行下における介護サービス事業所・施設等の感染防止対策支援事業費補助金に係る交付申請を取り下げます。</t>
    <rPh sb="1" eb="3">
      <t>ヒョウキ</t>
    </rPh>
    <phoneticPr fontId="3"/>
  </si>
  <si>
    <t>令和３年度熊本県新型コロナウイルス感染症流行下における介護サービス事業所・施設等の
感染防止対策支援事業費補助金に係る交付申請（請求）取下書</t>
    <rPh sb="0" eb="2">
      <t>レイワ</t>
    </rPh>
    <rPh sb="3" eb="5">
      <t>ネンド</t>
    </rPh>
    <rPh sb="5" eb="8">
      <t>クマモトケン</t>
    </rPh>
    <rPh sb="8" eb="10">
      <t>シンガタ</t>
    </rPh>
    <rPh sb="17" eb="23">
      <t>カンセンショウリュウコウシタ</t>
    </rPh>
    <rPh sb="42" eb="46">
      <t>カンセンボウシ</t>
    </rPh>
    <rPh sb="46" eb="50">
      <t>タイサクシエン</t>
    </rPh>
    <rPh sb="59" eb="63">
      <t>コウフシンセイ</t>
    </rPh>
    <rPh sb="64" eb="66">
      <t>セイキュウ</t>
    </rPh>
    <rPh sb="67" eb="69">
      <t>トリサ</t>
    </rPh>
    <phoneticPr fontId="3"/>
  </si>
  <si>
    <t>２　申請（請求）額</t>
    <rPh sb="2" eb="4">
      <t>シンセイ</t>
    </rPh>
    <rPh sb="5" eb="7">
      <t>セイキュウ</t>
    </rPh>
    <rPh sb="8" eb="9">
      <t>ガク</t>
    </rPh>
    <phoneticPr fontId="3"/>
  </si>
  <si>
    <t>１　申請（請求）日</t>
    <rPh sb="2" eb="4">
      <t>シンセイ</t>
    </rPh>
    <rPh sb="5" eb="7">
      <t>セイキュウ</t>
    </rPh>
    <rPh sb="8" eb="9">
      <t>ヒ</t>
    </rPh>
    <phoneticPr fontId="3"/>
  </si>
  <si>
    <t>３　取下理由</t>
    <rPh sb="2" eb="4">
      <t>トリサ</t>
    </rPh>
    <rPh sb="4" eb="6">
      <t>リユウ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</si>
</sst>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Red]\-#,##0\ "/>
    <numFmt numFmtId="178" formatCode="#,##0;\-#,##0;&quot;&quot;"/>
    <numFmt numFmtId="179" formatCode="[$-F800]dddd\,\ mmmm\ dd\,\ yyyy"/>
    <numFmt numFmtId="180" formatCode="yyyy&quot;年&quot;m&quot;月&quot;d&quot;日&quot;;@"/>
    <numFmt numFmtId="181" formatCode="#,##0.0_ "/>
    <numFmt numFmtId="182" formatCode="#,##0_);[Red]\(#,##0\)"/>
    <numFmt numFmtId="183" formatCode="0_ "/>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sz val="9"/>
      <color indexed="81"/>
      <name val="MS P ゴシック"/>
      <family val="3"/>
      <charset val="128"/>
    </font>
    <font>
      <u/>
      <sz val="9"/>
      <name val="ＭＳ Ｐ明朝"/>
      <family val="1"/>
      <charset val="128"/>
    </font>
    <font>
      <b/>
      <sz val="11"/>
      <name val="ＭＳ Ｐ明朝"/>
      <family val="1"/>
      <charset val="128"/>
    </font>
    <font>
      <b/>
      <sz val="9"/>
      <color indexed="81"/>
      <name val="MS P ゴシック"/>
      <family val="3"/>
      <charset val="128"/>
    </font>
    <font>
      <b/>
      <sz val="12"/>
      <name val="ＭＳ Ｐ明朝"/>
      <family val="1"/>
      <charset val="128"/>
    </font>
    <font>
      <sz val="9"/>
      <name val="ＭＳ 明朝"/>
      <family val="1"/>
      <charset val="128"/>
    </font>
    <font>
      <u/>
      <sz val="9"/>
      <color indexed="81"/>
      <name val="MS P ゴシック"/>
      <family val="3"/>
      <charset val="128"/>
    </font>
    <font>
      <sz val="11"/>
      <color rgb="FF000000"/>
      <name val="ＭＳ Ｐゴシック"/>
      <family val="3"/>
      <charset val="128"/>
    </font>
    <font>
      <sz val="8"/>
      <name val="ＭＳ 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5" fillId="0" borderId="0" xfId="0" applyFont="1">
      <alignment vertical="center"/>
    </xf>
    <xf numFmtId="0" fontId="5" fillId="0" borderId="19" xfId="0" applyFont="1" applyBorder="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7" fillId="0" borderId="0" xfId="0" applyFont="1">
      <alignment vertical="center"/>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0" fillId="0" borderId="0" xfId="0" applyFill="1">
      <alignment vertical="center"/>
    </xf>
    <xf numFmtId="0" fontId="14" fillId="0" borderId="0" xfId="0" applyFont="1">
      <alignment vertical="center"/>
    </xf>
    <xf numFmtId="0" fontId="8" fillId="0" borderId="25" xfId="0" applyFont="1" applyBorder="1">
      <alignment vertical="center"/>
    </xf>
    <xf numFmtId="0" fontId="8" fillId="0" borderId="0" xfId="0" applyFont="1" applyAlignment="1">
      <alignment horizontal="right" vertical="center"/>
    </xf>
    <xf numFmtId="0" fontId="8" fillId="3" borderId="8" xfId="0" applyFont="1" applyFill="1" applyBorder="1">
      <alignment vertical="center"/>
    </xf>
    <xf numFmtId="0" fontId="9" fillId="0" borderId="0" xfId="0" applyFont="1">
      <alignment vertical="center"/>
    </xf>
    <xf numFmtId="0" fontId="0" fillId="5" borderId="0" xfId="0" applyFill="1">
      <alignment vertical="center"/>
    </xf>
    <xf numFmtId="0" fontId="3" fillId="0" borderId="0" xfId="0" applyFont="1">
      <alignment vertical="center"/>
    </xf>
    <xf numFmtId="179" fontId="8" fillId="3" borderId="25" xfId="0" applyNumberFormat="1" applyFont="1" applyFill="1" applyBorder="1" applyAlignment="1">
      <alignment vertical="center" shrinkToFit="1"/>
    </xf>
    <xf numFmtId="0" fontId="11" fillId="2" borderId="18"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8" xfId="0" applyFont="1" applyFill="1" applyBorder="1" applyAlignment="1">
      <alignment horizontal="center" vertical="center"/>
    </xf>
    <xf numFmtId="0" fontId="8" fillId="0" borderId="25" xfId="0" applyFont="1" applyBorder="1" applyAlignment="1">
      <alignment horizontal="center" vertical="center"/>
    </xf>
    <xf numFmtId="0" fontId="8" fillId="6" borderId="25" xfId="0" applyFont="1" applyFill="1" applyBorder="1">
      <alignment vertical="center"/>
    </xf>
    <xf numFmtId="0" fontId="8" fillId="4" borderId="25"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0" xfId="0" applyFont="1" applyFill="1" applyBorder="1" applyAlignment="1">
      <alignment vertical="center"/>
    </xf>
    <xf numFmtId="0" fontId="8" fillId="2" borderId="0" xfId="0" applyFont="1" applyFill="1" applyBorder="1">
      <alignment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176" fontId="11" fillId="2" borderId="1" xfId="0" applyNumberFormat="1" applyFont="1" applyFill="1" applyBorder="1" applyAlignment="1" applyProtection="1">
      <alignment vertical="center"/>
      <protection locked="0"/>
    </xf>
    <xf numFmtId="176" fontId="11" fillId="2" borderId="2" xfId="0" applyNumberFormat="1" applyFont="1" applyFill="1" applyBorder="1" applyAlignment="1" applyProtection="1">
      <alignment vertical="center"/>
      <protection locked="0"/>
    </xf>
    <xf numFmtId="176" fontId="11" fillId="2" borderId="0" xfId="0" applyNumberFormat="1" applyFont="1" applyFill="1" applyBorder="1" applyAlignment="1" applyProtection="1">
      <alignment vertical="center"/>
      <protection locked="0"/>
    </xf>
    <xf numFmtId="0" fontId="8" fillId="2" borderId="3" xfId="0" applyFont="1" applyFill="1" applyBorder="1">
      <alignment vertical="center"/>
    </xf>
    <xf numFmtId="0" fontId="8" fillId="2" borderId="2" xfId="0" applyFont="1" applyFill="1" applyBorder="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7" fillId="6" borderId="0"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wrapText="1"/>
    </xf>
    <xf numFmtId="0" fontId="9" fillId="6" borderId="20" xfId="0" applyFont="1" applyFill="1" applyBorder="1" applyAlignment="1">
      <alignment vertical="center" shrinkToFit="1"/>
    </xf>
    <xf numFmtId="0" fontId="9" fillId="6" borderId="21" xfId="0" applyFont="1" applyFill="1" applyBorder="1" applyAlignment="1">
      <alignment vertical="center" shrinkToFit="1"/>
    </xf>
    <xf numFmtId="49" fontId="11" fillId="6" borderId="20" xfId="0" applyNumberFormat="1" applyFont="1" applyFill="1" applyBorder="1" applyAlignment="1">
      <alignment vertical="center"/>
    </xf>
    <xf numFmtId="49" fontId="11" fillId="6" borderId="21" xfId="0" applyNumberFormat="1" applyFont="1" applyFill="1" applyBorder="1" applyAlignment="1">
      <alignment vertical="center"/>
    </xf>
    <xf numFmtId="49" fontId="11" fillId="6" borderId="33" xfId="0" applyNumberFormat="1" applyFont="1" applyFill="1" applyBorder="1" applyAlignment="1">
      <alignment vertical="center"/>
    </xf>
    <xf numFmtId="49" fontId="11" fillId="6" borderId="34" xfId="0" applyNumberFormat="1" applyFont="1" applyFill="1" applyBorder="1" applyAlignment="1">
      <alignment vertical="center" wrapText="1"/>
    </xf>
    <xf numFmtId="0" fontId="9" fillId="6" borderId="34" xfId="0" applyFont="1" applyFill="1" applyBorder="1" applyAlignment="1">
      <alignment vertical="center" shrinkToFit="1"/>
    </xf>
    <xf numFmtId="0" fontId="9" fillId="6" borderId="35"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7" fillId="6" borderId="36"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6" fillId="0" borderId="0" xfId="0" applyFont="1" applyFill="1" applyBorder="1" applyAlignment="1">
      <alignment horizontal="left" vertical="center"/>
    </xf>
    <xf numFmtId="178" fontId="7" fillId="0" borderId="25" xfId="0" applyNumberFormat="1"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5" xfId="4" applyNumberFormat="1" applyFont="1" applyBorder="1" applyAlignment="1">
      <alignment horizontal="right" vertical="center" shrinkToFit="1"/>
    </xf>
    <xf numFmtId="178" fontId="7" fillId="0" borderId="1" xfId="4" applyNumberFormat="1" applyFont="1" applyBorder="1" applyAlignment="1">
      <alignment horizontal="right" vertical="center" shrinkToFi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2" xfId="0" applyNumberFormat="1" applyFont="1" applyFill="1" applyBorder="1" applyAlignment="1">
      <alignment vertical="center"/>
    </xf>
    <xf numFmtId="49" fontId="11" fillId="6" borderId="23" xfId="0" applyNumberFormat="1" applyFont="1" applyFill="1" applyBorder="1" applyAlignment="1">
      <alignment vertical="center" wrapText="1"/>
    </xf>
    <xf numFmtId="0" fontId="9" fillId="6" borderId="23" xfId="0" applyFont="1" applyFill="1" applyBorder="1" applyAlignment="1">
      <alignment vertical="center" shrinkToFit="1"/>
    </xf>
    <xf numFmtId="0" fontId="9" fillId="6" borderId="24" xfId="0" applyFont="1" applyFill="1" applyBorder="1" applyAlignment="1">
      <alignment vertical="center" shrinkToFit="1"/>
    </xf>
    <xf numFmtId="0" fontId="11" fillId="2" borderId="25" xfId="0" applyFont="1" applyFill="1" applyBorder="1" applyAlignment="1">
      <alignment horizontal="center" vertical="center"/>
    </xf>
    <xf numFmtId="0" fontId="12" fillId="6" borderId="0" xfId="0" applyFont="1" applyFill="1" applyBorder="1" applyAlignment="1">
      <alignment horizontal="left" vertical="center"/>
    </xf>
    <xf numFmtId="0" fontId="12" fillId="6" borderId="8" xfId="0" applyFont="1" applyFill="1" applyBorder="1" applyAlignment="1">
      <alignment vertical="center"/>
    </xf>
    <xf numFmtId="0" fontId="9" fillId="2" borderId="25"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8" fillId="6" borderId="2" xfId="0" applyFont="1" applyFill="1" applyBorder="1" applyAlignment="1">
      <alignment horizontal="center" vertical="center"/>
    </xf>
    <xf numFmtId="176" fontId="8" fillId="3" borderId="25" xfId="0" applyNumberFormat="1" applyFont="1" applyFill="1" applyBorder="1">
      <alignment vertical="center"/>
    </xf>
    <xf numFmtId="0" fontId="9" fillId="2" borderId="18" xfId="0" applyFont="1" applyFill="1" applyBorder="1" applyAlignment="1">
      <alignment horizontal="center" vertical="center" wrapText="1"/>
    </xf>
    <xf numFmtId="0" fontId="8" fillId="3" borderId="25" xfId="0" applyFont="1" applyFill="1" applyBorder="1" applyAlignment="1">
      <alignment vertical="center" shrinkToFit="1"/>
    </xf>
    <xf numFmtId="49" fontId="11" fillId="3" borderId="25" xfId="0" applyNumberFormat="1" applyFont="1" applyFill="1" applyBorder="1" applyAlignment="1">
      <alignment horizontal="center" vertical="center" shrinkToFit="1"/>
    </xf>
    <xf numFmtId="179" fontId="12" fillId="4" borderId="25" xfId="0" applyNumberFormat="1" applyFont="1" applyFill="1" applyBorder="1" applyAlignment="1">
      <alignment vertical="center" shrinkToFit="1"/>
    </xf>
    <xf numFmtId="179" fontId="12" fillId="3" borderId="25" xfId="0" applyNumberFormat="1" applyFont="1" applyFill="1" applyBorder="1" applyAlignment="1">
      <alignment vertical="center" shrinkToFit="1"/>
    </xf>
    <xf numFmtId="0" fontId="11" fillId="6" borderId="2" xfId="0" applyFont="1" applyFill="1" applyBorder="1" applyAlignment="1">
      <alignment vertical="center"/>
    </xf>
    <xf numFmtId="0" fontId="8" fillId="6" borderId="2" xfId="0" applyFont="1" applyFill="1" applyBorder="1">
      <alignment vertical="center"/>
    </xf>
    <xf numFmtId="0" fontId="8" fillId="6" borderId="2" xfId="0" applyFont="1" applyFill="1" applyBorder="1" applyAlignment="1">
      <alignment horizontal="left" vertical="center"/>
    </xf>
    <xf numFmtId="0" fontId="8" fillId="6" borderId="2" xfId="0" applyFont="1" applyFill="1" applyBorder="1" applyAlignment="1" applyProtection="1">
      <alignment vertical="center"/>
      <protection locked="0"/>
    </xf>
    <xf numFmtId="0" fontId="11" fillId="6" borderId="31" xfId="0" applyFont="1" applyFill="1" applyBorder="1" applyAlignment="1">
      <alignment vertical="center"/>
    </xf>
    <xf numFmtId="0" fontId="8" fillId="3" borderId="25" xfId="0" applyFont="1" applyFill="1" applyBorder="1" applyAlignment="1">
      <alignment horizontal="center" vertical="center" shrinkToFit="1"/>
    </xf>
    <xf numFmtId="180" fontId="8" fillId="3" borderId="25" xfId="0" applyNumberFormat="1" applyFont="1" applyFill="1" applyBorder="1" applyAlignment="1">
      <alignment vertical="center" shrinkToFit="1"/>
    </xf>
    <xf numFmtId="0" fontId="7" fillId="0" borderId="30" xfId="0" applyFont="1" applyBorder="1">
      <alignment vertical="center"/>
    </xf>
    <xf numFmtId="178" fontId="11" fillId="2" borderId="3" xfId="4" applyNumberFormat="1" applyFont="1" applyFill="1" applyBorder="1" applyAlignment="1">
      <alignment horizontal="center" vertical="center" shrinkToFit="1"/>
    </xf>
    <xf numFmtId="0" fontId="19" fillId="0" borderId="0" xfId="0" applyFont="1">
      <alignment vertical="center"/>
    </xf>
    <xf numFmtId="0" fontId="17" fillId="9" borderId="26" xfId="0" applyFont="1" applyFill="1" applyBorder="1" applyAlignment="1">
      <alignment vertical="center"/>
    </xf>
    <xf numFmtId="0" fontId="7" fillId="9" borderId="27"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3" xfId="0" applyFont="1" applyFill="1" applyBorder="1" applyAlignment="1">
      <alignment horizontal="center" vertical="center"/>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3" fillId="3" borderId="0" xfId="0" applyFont="1" applyFill="1" applyAlignment="1">
      <alignment horizontal="righ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8" xfId="0" applyFont="1" applyFill="1" applyBorder="1" applyAlignment="1">
      <alignment vertical="center"/>
    </xf>
    <xf numFmtId="0" fontId="13" fillId="3" borderId="0" xfId="0" applyFont="1" applyFill="1" applyAlignment="1">
      <alignment vertical="center"/>
    </xf>
    <xf numFmtId="0" fontId="13" fillId="3" borderId="0" xfId="0" applyFont="1" applyFill="1" applyAlignment="1">
      <alignment horizontal="center" vertical="center"/>
    </xf>
    <xf numFmtId="49" fontId="7" fillId="0" borderId="25" xfId="0" applyNumberFormat="1" applyFont="1" applyBorder="1" applyAlignment="1">
      <alignment vertical="center" shrinkToFit="1"/>
    </xf>
    <xf numFmtId="49" fontId="7" fillId="0" borderId="25" xfId="4" applyNumberFormat="1" applyFont="1" applyBorder="1" applyAlignment="1">
      <alignment horizontal="center" vertical="center" shrinkToFit="1"/>
    </xf>
    <xf numFmtId="0" fontId="11" fillId="2" borderId="9" xfId="0" applyFont="1" applyFill="1" applyBorder="1" applyAlignment="1">
      <alignment vertical="center" wrapText="1"/>
    </xf>
    <xf numFmtId="0" fontId="11" fillId="2" borderId="11" xfId="0" applyFont="1" applyFill="1" applyBorder="1" applyAlignment="1">
      <alignment vertical="center" wrapText="1"/>
    </xf>
    <xf numFmtId="0" fontId="8" fillId="2" borderId="12" xfId="0" applyFont="1" applyFill="1" applyBorder="1">
      <alignment vertical="center"/>
    </xf>
    <xf numFmtId="176" fontId="11" fillId="2" borderId="8" xfId="0" applyNumberFormat="1" applyFont="1" applyFill="1" applyBorder="1" applyAlignment="1" applyProtection="1">
      <alignment vertical="center"/>
      <protection locked="0"/>
    </xf>
    <xf numFmtId="0" fontId="8" fillId="2" borderId="8" xfId="0" applyFont="1" applyFill="1" applyBorder="1">
      <alignment vertical="center"/>
    </xf>
    <xf numFmtId="0" fontId="8" fillId="2" borderId="17" xfId="0" applyFont="1" applyFill="1" applyBorder="1">
      <alignment vertical="center"/>
    </xf>
    <xf numFmtId="49" fontId="8" fillId="3" borderId="25" xfId="0" applyNumberFormat="1" applyFont="1" applyFill="1" applyBorder="1" applyAlignment="1">
      <alignment vertical="center" shrinkToFit="1"/>
    </xf>
    <xf numFmtId="0" fontId="5" fillId="6" borderId="4" xfId="0" applyFont="1" applyFill="1" applyBorder="1" applyAlignment="1">
      <alignment vertical="center" shrinkToFit="1"/>
    </xf>
    <xf numFmtId="0" fontId="5" fillId="6" borderId="5" xfId="0" applyFont="1" applyFill="1" applyBorder="1" applyAlignment="1">
      <alignment vertical="center" shrinkToFit="1"/>
    </xf>
    <xf numFmtId="0" fontId="5" fillId="6" borderId="6" xfId="0" applyFont="1" applyFill="1" applyBorder="1" applyAlignment="1">
      <alignment vertical="center" shrinkToFit="1"/>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5" xfId="0" applyFont="1" applyFill="1" applyBorder="1" applyAlignment="1">
      <alignment horizontal="center" vertical="center"/>
    </xf>
    <xf numFmtId="0" fontId="8" fillId="7" borderId="25" xfId="0" applyFont="1" applyFill="1" applyBorder="1" applyAlignment="1" applyProtection="1">
      <alignment vertical="center" shrinkToFit="1"/>
      <protection locked="0"/>
    </xf>
    <xf numFmtId="0" fontId="7" fillId="0" borderId="25" xfId="0" applyNumberFormat="1" applyFont="1" applyBorder="1" applyAlignment="1">
      <alignment vertical="center" shrinkToFit="1"/>
    </xf>
    <xf numFmtId="178" fontId="7" fillId="0" borderId="1" xfId="0" applyNumberFormat="1" applyFont="1" applyBorder="1" applyAlignment="1">
      <alignment horizontal="center" vertical="center" shrinkToFit="1"/>
    </xf>
    <xf numFmtId="0" fontId="7" fillId="0" borderId="3" xfId="0" applyNumberFormat="1" applyFont="1" applyBorder="1" applyAlignment="1">
      <alignment vertical="center" shrinkToFit="1"/>
    </xf>
    <xf numFmtId="0" fontId="7" fillId="0" borderId="25" xfId="4" applyNumberFormat="1" applyFont="1" applyBorder="1" applyAlignment="1">
      <alignment horizontal="right" vertical="center" shrinkToFit="1"/>
    </xf>
    <xf numFmtId="0" fontId="12" fillId="2" borderId="18" xfId="0" applyFont="1" applyFill="1" applyBorder="1" applyAlignment="1">
      <alignment horizontal="center" vertical="center" wrapText="1"/>
    </xf>
    <xf numFmtId="0" fontId="9" fillId="2" borderId="18" xfId="0" applyFont="1" applyFill="1" applyBorder="1" applyAlignment="1">
      <alignment horizontal="center" vertical="center"/>
    </xf>
    <xf numFmtId="0" fontId="17" fillId="0" borderId="26" xfId="0" applyFont="1" applyFill="1" applyBorder="1">
      <alignment vertical="center"/>
    </xf>
    <xf numFmtId="0" fontId="17" fillId="0" borderId="27" xfId="0" applyFont="1" applyFill="1" applyBorder="1">
      <alignment vertical="center"/>
    </xf>
    <xf numFmtId="0" fontId="17" fillId="0" borderId="30" xfId="0" applyFont="1" applyFill="1" applyBorder="1">
      <alignment vertical="center"/>
    </xf>
    <xf numFmtId="0" fontId="7" fillId="9" borderId="0" xfId="0" applyFont="1" applyFill="1" applyBorder="1">
      <alignment vertical="center"/>
    </xf>
    <xf numFmtId="0" fontId="7" fillId="0" borderId="0" xfId="0" applyFont="1" applyBorder="1">
      <alignment vertical="center"/>
    </xf>
    <xf numFmtId="183" fontId="19" fillId="0" borderId="0" xfId="0" applyNumberFormat="1" applyFont="1">
      <alignment vertical="center"/>
    </xf>
    <xf numFmtId="0" fontId="17" fillId="9" borderId="0" xfId="0" applyNumberFormat="1" applyFont="1" applyFill="1" applyBorder="1" applyAlignment="1">
      <alignment vertical="center"/>
    </xf>
    <xf numFmtId="0" fontId="0" fillId="0" borderId="25" xfId="0" applyBorder="1">
      <alignment vertical="center"/>
    </xf>
    <xf numFmtId="0" fontId="7" fillId="0" borderId="1" xfId="0" applyNumberFormat="1" applyFont="1" applyBorder="1" applyAlignment="1">
      <alignment vertical="center" shrinkToFit="1"/>
    </xf>
    <xf numFmtId="49" fontId="7" fillId="0" borderId="16" xfId="0" applyNumberFormat="1" applyFont="1" applyBorder="1" applyAlignment="1">
      <alignment vertical="center" shrinkToFit="1"/>
    </xf>
    <xf numFmtId="178" fontId="7" fillId="0" borderId="3" xfId="4" applyNumberFormat="1" applyFont="1" applyBorder="1" applyAlignment="1">
      <alignment horizontal="right" vertical="center" shrinkToFit="1"/>
    </xf>
    <xf numFmtId="178" fontId="7" fillId="0" borderId="25" xfId="4" applyNumberFormat="1" applyFont="1" applyBorder="1" applyAlignment="1">
      <alignment horizontal="center" vertical="center" shrinkToFit="1"/>
    </xf>
    <xf numFmtId="0" fontId="23" fillId="6" borderId="0" xfId="0" applyFont="1" applyFill="1" applyBorder="1" applyAlignment="1">
      <alignment vertical="center"/>
    </xf>
    <xf numFmtId="0" fontId="9" fillId="2" borderId="1"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left" vertical="center"/>
    </xf>
    <xf numFmtId="0" fontId="13" fillId="3" borderId="0" xfId="0" applyFont="1" applyFill="1">
      <alignment vertical="center"/>
    </xf>
    <xf numFmtId="0" fontId="5" fillId="3" borderId="0" xfId="0" applyFont="1" applyFill="1">
      <alignment vertical="center"/>
    </xf>
    <xf numFmtId="0" fontId="23" fillId="3" borderId="0" xfId="0" applyFont="1" applyFill="1" applyBorder="1" applyAlignment="1">
      <alignment vertical="center"/>
    </xf>
    <xf numFmtId="0" fontId="13" fillId="0" borderId="0" xfId="0" applyFont="1" applyFill="1" applyAlignment="1">
      <alignment horizontal="left" vertical="center"/>
    </xf>
    <xf numFmtId="0" fontId="13" fillId="0" borderId="0" xfId="0" applyFont="1" applyFill="1">
      <alignment vertical="center"/>
    </xf>
    <xf numFmtId="0" fontId="13" fillId="0" borderId="0" xfId="0" applyFont="1" applyFill="1" applyBorder="1" applyAlignment="1">
      <alignment horizontal="left" vertical="center"/>
    </xf>
    <xf numFmtId="0" fontId="13" fillId="3" borderId="0" xfId="0" applyFont="1" applyFill="1" applyAlignment="1">
      <alignment horizontal="center" vertical="center"/>
    </xf>
    <xf numFmtId="0" fontId="20" fillId="6" borderId="0" xfId="0" applyFont="1" applyFill="1" applyBorder="1" applyAlignment="1">
      <alignment vertical="center"/>
    </xf>
    <xf numFmtId="0" fontId="20" fillId="3" borderId="0" xfId="0" applyNumberFormat="1" applyFont="1" applyFill="1" applyAlignment="1">
      <alignment vertical="center"/>
    </xf>
    <xf numFmtId="0" fontId="20" fillId="6" borderId="0" xfId="0" applyNumberFormat="1" applyFont="1" applyFill="1" applyAlignment="1">
      <alignment vertical="center"/>
    </xf>
    <xf numFmtId="0" fontId="13" fillId="3" borderId="0" xfId="0" applyFont="1" applyFill="1" applyAlignment="1">
      <alignment horizontal="left" vertical="center"/>
    </xf>
    <xf numFmtId="0" fontId="13" fillId="6" borderId="0" xfId="0" applyFont="1" applyFill="1" applyAlignment="1">
      <alignment horizontal="left" vertical="center" wrapText="1"/>
    </xf>
    <xf numFmtId="0" fontId="13" fillId="6" borderId="0" xfId="0" applyFont="1" applyFill="1" applyAlignment="1">
      <alignment horizontal="center" vertical="center"/>
    </xf>
    <xf numFmtId="0" fontId="5" fillId="3" borderId="25" xfId="0" applyFont="1" applyFill="1" applyBorder="1" applyAlignment="1">
      <alignment vertical="center" shrinkToFi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3" fillId="6" borderId="0" xfId="0" applyFont="1" applyFill="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0" fontId="5" fillId="3" borderId="18" xfId="0" applyFont="1" applyFill="1" applyBorder="1" applyAlignment="1">
      <alignment vertical="center" shrinkToFit="1"/>
    </xf>
    <xf numFmtId="0" fontId="5" fillId="2" borderId="6" xfId="0" applyFont="1" applyFill="1" applyBorder="1" applyAlignment="1">
      <alignment vertical="center"/>
    </xf>
    <xf numFmtId="0" fontId="5" fillId="2" borderId="12" xfId="0" applyFont="1" applyFill="1" applyBorder="1" applyAlignment="1">
      <alignment vertical="center"/>
    </xf>
    <xf numFmtId="0" fontId="5" fillId="3" borderId="5" xfId="0" applyFont="1" applyFill="1" applyBorder="1" applyAlignment="1">
      <alignment vertical="center" shrinkToFit="1"/>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1" fillId="2" borderId="2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xf>
    <xf numFmtId="0" fontId="7" fillId="2" borderId="25" xfId="0" applyFont="1" applyFill="1" applyBorder="1" applyAlignment="1">
      <alignment horizontal="center" vertical="center" shrinkToFit="1"/>
    </xf>
    <xf numFmtId="0" fontId="8" fillId="2" borderId="25" xfId="0" applyFont="1" applyFill="1" applyBorder="1" applyAlignment="1">
      <alignment horizontal="center" vertical="center"/>
    </xf>
    <xf numFmtId="0" fontId="8" fillId="2" borderId="25"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34" xfId="4" applyNumberFormat="1" applyFont="1" applyFill="1" applyBorder="1" applyAlignment="1">
      <alignment vertical="center" shrinkToFi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2" xfId="0" applyFont="1" applyFill="1" applyBorder="1" applyAlignment="1">
      <alignment vertical="center" shrinkToFit="1"/>
    </xf>
    <xf numFmtId="0" fontId="9" fillId="3" borderId="23" xfId="0" applyFont="1" applyFill="1" applyBorder="1" applyAlignment="1">
      <alignment vertical="center" shrinkToFit="1"/>
    </xf>
    <xf numFmtId="0" fontId="9" fillId="3" borderId="24" xfId="0" applyFont="1" applyFill="1" applyBorder="1" applyAlignment="1">
      <alignment vertical="center" shrinkToFit="1"/>
    </xf>
    <xf numFmtId="0" fontId="9" fillId="3" borderId="19" xfId="0" applyFont="1" applyFill="1" applyBorder="1" applyAlignment="1">
      <alignment vertical="center" shrinkToFit="1"/>
    </xf>
    <xf numFmtId="0" fontId="9" fillId="3" borderId="20" xfId="0" applyFont="1" applyFill="1" applyBorder="1" applyAlignment="1">
      <alignment vertical="center" shrinkToFit="1"/>
    </xf>
    <xf numFmtId="0" fontId="9" fillId="3" borderId="21" xfId="0" applyFont="1" applyFill="1" applyBorder="1" applyAlignment="1">
      <alignment vertical="center" shrinkToFit="1"/>
    </xf>
    <xf numFmtId="0" fontId="9" fillId="3" borderId="14" xfId="0" applyFont="1" applyFill="1" applyBorder="1" applyAlignment="1">
      <alignment vertical="center" shrinkToFit="1"/>
    </xf>
    <xf numFmtId="0" fontId="9" fillId="3" borderId="7" xfId="0" applyFont="1" applyFill="1" applyBorder="1" applyAlignment="1">
      <alignment vertical="center" shrinkToFit="1"/>
    </xf>
    <xf numFmtId="0" fontId="9" fillId="3" borderId="15" xfId="0" applyFont="1" applyFill="1" applyBorder="1" applyAlignment="1">
      <alignment vertical="center" shrinkToFit="1"/>
    </xf>
    <xf numFmtId="177" fontId="11" fillId="3" borderId="20" xfId="4" applyNumberFormat="1" applyFont="1" applyFill="1" applyBorder="1" applyAlignment="1">
      <alignment vertical="center" shrinkToFit="1"/>
    </xf>
    <xf numFmtId="177" fontId="11" fillId="3" borderId="13" xfId="4" applyNumberFormat="1" applyFont="1" applyFill="1" applyBorder="1" applyAlignment="1">
      <alignment vertical="center" shrinkToFit="1"/>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176" fontId="11" fillId="6" borderId="2" xfId="0" applyNumberFormat="1" applyFont="1" applyFill="1" applyBorder="1" applyAlignment="1" applyProtection="1">
      <alignment vertical="center"/>
      <protection locked="0"/>
    </xf>
    <xf numFmtId="0" fontId="11" fillId="2" borderId="4" xfId="0" applyFont="1" applyFill="1" applyBorder="1" applyAlignment="1">
      <alignment vertical="center" wrapText="1"/>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9"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12" fillId="6" borderId="9" xfId="0" applyFont="1" applyFill="1" applyBorder="1" applyAlignment="1">
      <alignment vertical="center" wrapText="1"/>
    </xf>
    <xf numFmtId="0" fontId="12" fillId="6" borderId="0" xfId="0" applyFont="1" applyFill="1" applyBorder="1" applyAlignment="1">
      <alignment vertical="center" wrapText="1"/>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182" fontId="11" fillId="0" borderId="39" xfId="0" applyNumberFormat="1" applyFont="1" applyFill="1" applyBorder="1" applyAlignment="1">
      <alignment horizontal="right" vertical="center" shrinkToFit="1"/>
    </xf>
    <xf numFmtId="182" fontId="11" fillId="0" borderId="37" xfId="0" applyNumberFormat="1" applyFont="1" applyFill="1" applyBorder="1" applyAlignment="1">
      <alignment horizontal="right" vertical="center" shrinkToFit="1"/>
    </xf>
    <xf numFmtId="182" fontId="11" fillId="0" borderId="38" xfId="0" applyNumberFormat="1" applyFont="1" applyFill="1" applyBorder="1" applyAlignment="1">
      <alignment horizontal="right" vertical="center" shrinkToFit="1"/>
    </xf>
    <xf numFmtId="182" fontId="11" fillId="0" borderId="9" xfId="0" applyNumberFormat="1" applyFont="1" applyFill="1" applyBorder="1" applyAlignment="1">
      <alignment horizontal="right" vertical="center" shrinkToFit="1"/>
    </xf>
    <xf numFmtId="182" fontId="11" fillId="0" borderId="0" xfId="0" applyNumberFormat="1" applyFont="1" applyFill="1" applyBorder="1" applyAlignment="1">
      <alignment horizontal="right" vertical="center" shrinkToFit="1"/>
    </xf>
    <xf numFmtId="182" fontId="11" fillId="0" borderId="10" xfId="0" applyNumberFormat="1" applyFont="1" applyFill="1" applyBorder="1" applyAlignment="1">
      <alignment horizontal="right" vertical="center" shrinkToFit="1"/>
    </xf>
    <xf numFmtId="182" fontId="11" fillId="0" borderId="11" xfId="0" applyNumberFormat="1" applyFont="1" applyFill="1" applyBorder="1" applyAlignment="1">
      <alignment horizontal="right" vertical="center" shrinkToFit="1"/>
    </xf>
    <xf numFmtId="182" fontId="11" fillId="0" borderId="8" xfId="0" applyNumberFormat="1" applyFont="1" applyFill="1" applyBorder="1" applyAlignment="1">
      <alignment horizontal="right" vertical="center" shrinkToFit="1"/>
    </xf>
    <xf numFmtId="182" fontId="11" fillId="0" borderId="12" xfId="0" applyNumberFormat="1" applyFont="1" applyFill="1" applyBorder="1" applyAlignment="1">
      <alignment horizontal="right" vertical="center" shrinkToFit="1"/>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6" borderId="2" xfId="0" applyFont="1" applyFill="1" applyBorder="1" applyAlignment="1" applyProtection="1">
      <alignment vertical="center"/>
      <protection locked="0"/>
    </xf>
    <xf numFmtId="0" fontId="8" fillId="3" borderId="2" xfId="0" applyFont="1" applyFill="1" applyBorder="1" applyAlignment="1">
      <alignment vertical="center" shrinkToFit="1"/>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1" fillId="2" borderId="1" xfId="0" applyFont="1" applyFill="1" applyBorder="1" applyAlignment="1">
      <alignment horizontal="center" vertical="center" wrapText="1"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vertical="center"/>
    </xf>
    <xf numFmtId="0" fontId="11" fillId="2" borderId="11" xfId="0" applyFont="1" applyFill="1" applyBorder="1" applyAlignment="1">
      <alignment vertical="center"/>
    </xf>
    <xf numFmtId="178" fontId="11" fillId="0" borderId="29" xfId="0" applyNumberFormat="1" applyFont="1" applyFill="1" applyBorder="1" applyAlignment="1">
      <alignment vertical="center" shrinkToFit="1"/>
    </xf>
    <xf numFmtId="178" fontId="11" fillId="0" borderId="27" xfId="0" applyNumberFormat="1" applyFont="1" applyFill="1" applyBorder="1" applyAlignment="1">
      <alignment vertical="center" shrinkToFit="1"/>
    </xf>
    <xf numFmtId="0" fontId="11" fillId="6" borderId="27" xfId="0" applyFont="1" applyFill="1" applyBorder="1" applyAlignment="1">
      <alignment horizontal="center" vertical="center"/>
    </xf>
    <xf numFmtId="0" fontId="11" fillId="6" borderId="30"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1" fillId="4" borderId="1" xfId="0" applyFont="1" applyFill="1" applyBorder="1" applyAlignment="1">
      <alignment vertical="center" shrinkToFit="1"/>
    </xf>
    <xf numFmtId="0" fontId="11" fillId="4" borderId="2" xfId="0" applyFont="1" applyFill="1" applyBorder="1" applyAlignment="1">
      <alignment vertical="center" shrinkToFit="1"/>
    </xf>
    <xf numFmtId="0" fontId="11" fillId="4" borderId="3" xfId="0" applyFont="1" applyFill="1" applyBorder="1" applyAlignment="1">
      <alignment vertical="center" shrinkToFi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3" borderId="2"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2" borderId="1" xfId="0" applyFont="1" applyFill="1" applyBorder="1" applyAlignment="1">
      <alignment vertical="center"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12" xfId="0" applyFont="1" applyFill="1" applyBorder="1" applyAlignment="1">
      <alignment horizontal="center" vertical="center"/>
    </xf>
    <xf numFmtId="49" fontId="5" fillId="3" borderId="11" xfId="0" applyNumberFormat="1"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12" xfId="0" applyNumberFormat="1" applyFont="1" applyFill="1" applyBorder="1" applyAlignment="1">
      <alignment horizontal="center" vertical="center" shrinkToFit="1"/>
    </xf>
    <xf numFmtId="0" fontId="8" fillId="3" borderId="1" xfId="0" applyFont="1" applyFill="1" applyBorder="1" applyAlignment="1">
      <alignment vertical="center" shrinkToFit="1"/>
    </xf>
    <xf numFmtId="0" fontId="8" fillId="3" borderId="3" xfId="0" applyFont="1" applyFill="1" applyBorder="1" applyAlignment="1">
      <alignment vertical="center" shrinkToFit="1"/>
    </xf>
    <xf numFmtId="0" fontId="11" fillId="3" borderId="3" xfId="0" applyFont="1" applyFill="1" applyBorder="1" applyAlignment="1">
      <alignment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181" fontId="11" fillId="6" borderId="29" xfId="0" applyNumberFormat="1" applyFont="1" applyFill="1" applyBorder="1" applyAlignment="1">
      <alignment vertical="center" shrinkToFit="1"/>
    </xf>
    <xf numFmtId="181" fontId="11" fillId="6" borderId="27" xfId="0" applyNumberFormat="1" applyFont="1" applyFill="1" applyBorder="1" applyAlignment="1">
      <alignment vertical="center" shrinkToFi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176" fontId="11" fillId="0" borderId="9" xfId="0" applyNumberFormat="1" applyFont="1" applyFill="1" applyBorder="1" applyAlignment="1">
      <alignment vertical="center" wrapText="1"/>
    </xf>
    <xf numFmtId="176" fontId="11" fillId="0" borderId="0" xfId="0" applyNumberFormat="1" applyFont="1" applyFill="1" applyBorder="1" applyAlignment="1">
      <alignmen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178" fontId="11" fillId="3" borderId="11" xfId="0" applyNumberFormat="1" applyFont="1" applyFill="1" applyBorder="1" applyAlignment="1">
      <alignment vertical="center" shrinkToFit="1"/>
    </xf>
    <xf numFmtId="178" fontId="11" fillId="3" borderId="8" xfId="0" applyNumberFormat="1" applyFont="1" applyFill="1" applyBorder="1" applyAlignment="1">
      <alignment vertical="center" shrinkToFit="1"/>
    </xf>
    <xf numFmtId="0" fontId="11" fillId="2" borderId="2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8"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25" xfId="0" applyFont="1" applyFill="1" applyBorder="1" applyAlignment="1">
      <alignment horizontal="center" vertical="center"/>
    </xf>
    <xf numFmtId="0" fontId="11" fillId="2" borderId="25"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355600</xdr:colOff>
          <xdr:row>0</xdr:row>
          <xdr:rowOff>19050</xdr:rowOff>
        </xdr:from>
        <xdr:to>
          <xdr:col>12</xdr:col>
          <xdr:colOff>552450</xdr:colOff>
          <xdr:row>1</xdr:row>
          <xdr:rowOff>146050</xdr:rowOff>
        </xdr:to>
        <xdr:sp macro="" textlink="">
          <xdr:nvSpPr>
            <xdr:cNvPr id="31749" name="Button 5" hidden="1">
              <a:extLst>
                <a:ext uri="{63B3BB69-23CF-44E3-9099-C40C66FF867C}">
                  <a14:compatExt spid="_x0000_s31749"/>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リスト作成</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31750</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50800</xdr:colOff>
          <xdr:row>11</xdr:row>
          <xdr:rowOff>31750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31750</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50800</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47"/>
  <sheetViews>
    <sheetView showZeros="0" tabSelected="1" view="pageBreakPreview" zoomScale="120" zoomScaleNormal="120" zoomScaleSheetLayoutView="120" workbookViewId="0">
      <selection activeCell="Q26" sqref="Q26"/>
    </sheetView>
  </sheetViews>
  <sheetFormatPr defaultColWidth="2.26953125" defaultRowHeight="12"/>
  <cols>
    <col min="1" max="1" width="2.7265625" style="1" customWidth="1"/>
    <col min="2" max="2" width="2.6328125" style="1" bestFit="1" customWidth="1"/>
    <col min="3" max="16384" width="2.26953125" style="1"/>
  </cols>
  <sheetData>
    <row r="1" spans="1:39" ht="13">
      <c r="A1" s="193" t="s">
        <v>231</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row>
    <row r="2" spans="1:39" ht="22.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row>
    <row r="3" spans="1:39" ht="13">
      <c r="A3" s="42"/>
      <c r="B3" s="43"/>
      <c r="C3" s="44"/>
      <c r="D3" s="44"/>
      <c r="E3" s="42"/>
      <c r="F3" s="42"/>
      <c r="G3" s="42"/>
      <c r="H3" s="42"/>
      <c r="I3" s="42"/>
      <c r="J3" s="42"/>
      <c r="K3" s="42"/>
      <c r="L3" s="42"/>
      <c r="M3" s="42"/>
      <c r="N3" s="42"/>
      <c r="O3" s="42"/>
      <c r="P3" s="42"/>
      <c r="Q3" s="42"/>
      <c r="R3" s="42"/>
      <c r="S3" s="42"/>
      <c r="T3" s="42"/>
      <c r="U3" s="42"/>
      <c r="V3" s="42"/>
      <c r="W3" s="42"/>
      <c r="X3" s="42"/>
      <c r="Y3" s="42"/>
      <c r="Z3" s="42"/>
      <c r="AA3" s="42"/>
      <c r="AB3" s="154"/>
      <c r="AC3" s="149" t="s">
        <v>49</v>
      </c>
      <c r="AD3" s="200"/>
      <c r="AE3" s="200"/>
      <c r="AF3" s="155" t="s">
        <v>2</v>
      </c>
      <c r="AG3" s="200"/>
      <c r="AH3" s="200"/>
      <c r="AI3" s="155" t="s">
        <v>1</v>
      </c>
      <c r="AJ3" s="200"/>
      <c r="AK3" s="200"/>
      <c r="AL3" s="155" t="s">
        <v>0</v>
      </c>
      <c r="AM3" s="41"/>
    </row>
    <row r="4" spans="1:39" ht="45" customHeight="1">
      <c r="A4" s="42"/>
      <c r="B4" s="43"/>
      <c r="C4" s="44"/>
      <c r="D4" s="44"/>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39" ht="18" customHeight="1">
      <c r="A5" s="197" t="s">
        <v>229</v>
      </c>
      <c r="B5" s="197"/>
      <c r="C5" s="197"/>
      <c r="D5" s="197"/>
      <c r="E5" s="197"/>
      <c r="F5" s="197"/>
      <c r="G5" s="197"/>
      <c r="H5" s="197"/>
      <c r="I5" s="197"/>
      <c r="J5" s="197"/>
      <c r="K5" s="197"/>
      <c r="L5" s="197"/>
      <c r="M5" s="199"/>
      <c r="N5" s="199"/>
      <c r="O5" s="199"/>
      <c r="P5" s="199"/>
      <c r="Q5" s="43"/>
      <c r="R5" s="42"/>
      <c r="S5" s="42"/>
      <c r="T5" s="42"/>
      <c r="U5" s="42"/>
      <c r="V5" s="42"/>
      <c r="W5" s="42"/>
      <c r="X5" s="42"/>
      <c r="Y5" s="42"/>
      <c r="Z5" s="42"/>
      <c r="AA5" s="42"/>
      <c r="AB5" s="42"/>
      <c r="AC5" s="42"/>
      <c r="AD5" s="42"/>
      <c r="AE5" s="42"/>
      <c r="AF5" s="42"/>
      <c r="AG5" s="42"/>
      <c r="AH5" s="42"/>
      <c r="AI5" s="42"/>
      <c r="AJ5" s="42"/>
      <c r="AK5" s="42"/>
      <c r="AL5" s="42"/>
      <c r="AM5" s="42"/>
    </row>
    <row r="6" spans="1:39" ht="45" customHeight="1">
      <c r="A6" s="46"/>
      <c r="B6" s="46"/>
      <c r="C6" s="46"/>
      <c r="D6" s="46"/>
      <c r="E6" s="46"/>
      <c r="F6" s="46"/>
      <c r="G6" s="46"/>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row>
    <row r="7" spans="1:39" ht="15.75" customHeight="1">
      <c r="A7" s="99"/>
      <c r="B7" s="99"/>
      <c r="C7" s="99"/>
      <c r="D7" s="99"/>
      <c r="E7" s="99"/>
      <c r="F7" s="99"/>
      <c r="G7" s="99"/>
      <c r="H7" s="42"/>
      <c r="I7" s="42"/>
      <c r="J7" s="42"/>
      <c r="K7" s="42"/>
      <c r="L7" s="42"/>
      <c r="M7" s="42"/>
      <c r="N7" s="42"/>
      <c r="O7" s="42"/>
      <c r="P7" s="42"/>
      <c r="Q7" s="42"/>
      <c r="R7" s="42"/>
      <c r="S7" s="42"/>
      <c r="T7" s="42"/>
      <c r="U7" s="42"/>
      <c r="V7" s="42"/>
      <c r="W7" s="204" t="s">
        <v>140</v>
      </c>
      <c r="X7" s="204"/>
      <c r="Y7" s="204"/>
      <c r="Z7" s="204"/>
      <c r="AA7" s="204"/>
      <c r="AB7" s="204"/>
      <c r="AC7" s="204"/>
      <c r="AD7" s="204"/>
      <c r="AE7" s="204"/>
      <c r="AF7" s="204"/>
      <c r="AG7" s="204"/>
      <c r="AH7" s="204"/>
      <c r="AI7" s="204"/>
      <c r="AJ7" s="204"/>
      <c r="AK7" s="204"/>
      <c r="AL7" s="46"/>
      <c r="AM7" s="42"/>
    </row>
    <row r="8" spans="1:39" ht="15.75" customHeight="1">
      <c r="A8" s="46"/>
      <c r="B8" s="46"/>
      <c r="C8" s="46"/>
      <c r="D8" s="46"/>
      <c r="E8" s="46"/>
      <c r="F8" s="46"/>
      <c r="G8" s="46"/>
      <c r="H8" s="42"/>
      <c r="I8" s="42"/>
      <c r="J8" s="42"/>
      <c r="K8" s="42"/>
      <c r="L8" s="42"/>
      <c r="M8" s="42"/>
      <c r="N8" s="42"/>
      <c r="O8" s="42"/>
      <c r="P8" s="42"/>
      <c r="Q8" s="42"/>
      <c r="R8" s="42"/>
      <c r="S8" s="42"/>
      <c r="T8" s="198"/>
      <c r="U8" s="42"/>
      <c r="V8" s="42"/>
      <c r="W8" s="204" t="s">
        <v>141</v>
      </c>
      <c r="X8" s="204"/>
      <c r="Y8" s="204"/>
      <c r="Z8" s="204"/>
      <c r="AA8" s="204"/>
      <c r="AB8" s="204"/>
      <c r="AC8" s="204"/>
      <c r="AD8" s="204"/>
      <c r="AE8" s="204"/>
      <c r="AF8" s="204"/>
      <c r="AG8" s="204"/>
      <c r="AH8" s="204"/>
      <c r="AI8" s="204"/>
      <c r="AJ8" s="204"/>
      <c r="AK8" s="204"/>
      <c r="AL8" s="106"/>
      <c r="AM8" s="42"/>
    </row>
    <row r="9" spans="1:39" ht="60" customHeight="1">
      <c r="A9" s="46"/>
      <c r="B9" s="46"/>
      <c r="C9" s="46"/>
      <c r="D9" s="46"/>
      <c r="E9" s="46"/>
      <c r="F9" s="46"/>
      <c r="G9" s="46"/>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row>
    <row r="10" spans="1:39" ht="34.5" customHeight="1">
      <c r="A10" s="215" t="s">
        <v>233</v>
      </c>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row>
    <row r="11" spans="1:39" ht="56.25" customHeight="1">
      <c r="A11" s="42"/>
      <c r="B11" s="43"/>
      <c r="C11" s="44"/>
      <c r="D11" s="44"/>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row>
    <row r="12" spans="1:39" ht="39.65" customHeight="1">
      <c r="A12" s="205" t="s">
        <v>232</v>
      </c>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row>
    <row r="13" spans="1:39" ht="13">
      <c r="A13" s="42"/>
      <c r="B13" s="206" t="s">
        <v>228</v>
      </c>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42"/>
    </row>
    <row r="14" spans="1:39" ht="7.5" customHeight="1">
      <c r="A14" s="42"/>
      <c r="B14" s="45"/>
      <c r="C14" s="45"/>
      <c r="D14" s="45"/>
      <c r="E14" s="45"/>
      <c r="F14" s="45"/>
      <c r="G14" s="45"/>
      <c r="H14" s="45"/>
      <c r="I14" s="45"/>
      <c r="J14" s="45"/>
      <c r="K14" s="45"/>
      <c r="L14" s="45"/>
      <c r="M14" s="45"/>
      <c r="N14" s="45"/>
      <c r="O14" s="45"/>
      <c r="P14" s="45"/>
      <c r="Q14" s="45"/>
      <c r="R14" s="45"/>
      <c r="S14" s="45"/>
      <c r="T14" s="45"/>
      <c r="U14" s="42"/>
      <c r="V14" s="42"/>
      <c r="W14" s="42"/>
      <c r="X14" s="42"/>
      <c r="Y14" s="42"/>
      <c r="Z14" s="42"/>
      <c r="AA14" s="42"/>
      <c r="AB14" s="42"/>
      <c r="AC14" s="42"/>
      <c r="AD14" s="42"/>
      <c r="AE14" s="42"/>
      <c r="AF14" s="42"/>
      <c r="AG14" s="42"/>
      <c r="AH14" s="42"/>
      <c r="AI14" s="42"/>
      <c r="AJ14" s="42"/>
      <c r="AK14" s="42"/>
      <c r="AL14" s="42"/>
      <c r="AM14" s="42"/>
    </row>
    <row r="15" spans="1:39" ht="7.5" customHeight="1">
      <c r="A15" s="42"/>
      <c r="B15" s="192"/>
      <c r="C15" s="192"/>
      <c r="D15" s="192"/>
      <c r="E15" s="192"/>
      <c r="F15" s="192"/>
      <c r="G15" s="192"/>
      <c r="H15" s="192"/>
      <c r="I15" s="192"/>
      <c r="J15" s="192"/>
      <c r="K15" s="192"/>
      <c r="L15" s="192"/>
      <c r="M15" s="192"/>
      <c r="N15" s="192"/>
      <c r="O15" s="192"/>
      <c r="P15" s="192"/>
      <c r="Q15" s="192"/>
      <c r="R15" s="192"/>
      <c r="S15" s="192"/>
      <c r="T15" s="192"/>
      <c r="U15" s="42"/>
      <c r="V15" s="42"/>
      <c r="W15" s="42"/>
      <c r="X15" s="42"/>
      <c r="Y15" s="42"/>
      <c r="Z15" s="42"/>
      <c r="AA15" s="42"/>
      <c r="AB15" s="42"/>
      <c r="AC15" s="42"/>
      <c r="AD15" s="42"/>
      <c r="AE15" s="42"/>
      <c r="AF15" s="42"/>
      <c r="AG15" s="42"/>
      <c r="AH15" s="42"/>
      <c r="AI15" s="42"/>
      <c r="AJ15" s="42"/>
      <c r="AK15" s="42"/>
      <c r="AL15" s="42"/>
      <c r="AM15" s="42"/>
    </row>
    <row r="16" spans="1:39" ht="13">
      <c r="A16" s="42"/>
      <c r="B16" s="192" t="s">
        <v>235</v>
      </c>
      <c r="D16" s="45"/>
      <c r="E16" s="45"/>
      <c r="F16" s="45"/>
      <c r="G16" s="45"/>
      <c r="H16" s="45"/>
      <c r="I16" s="45"/>
      <c r="L16" s="45"/>
      <c r="M16" s="45"/>
      <c r="N16" s="45"/>
      <c r="O16" s="45"/>
      <c r="P16" s="45"/>
      <c r="Q16" s="45"/>
      <c r="R16" s="45"/>
      <c r="S16" s="45"/>
      <c r="T16" s="45"/>
      <c r="U16" s="42"/>
      <c r="V16" s="42"/>
      <c r="W16" s="42"/>
      <c r="X16" s="42"/>
      <c r="Y16" s="42"/>
      <c r="Z16" s="42"/>
      <c r="AA16" s="42"/>
      <c r="AB16" s="42"/>
      <c r="AC16" s="42"/>
      <c r="AD16" s="42"/>
      <c r="AE16" s="42"/>
      <c r="AF16" s="42"/>
      <c r="AG16" s="42"/>
      <c r="AH16" s="42"/>
      <c r="AI16" s="42"/>
      <c r="AJ16" s="42"/>
      <c r="AK16" s="42"/>
      <c r="AL16" s="42"/>
      <c r="AM16" s="42"/>
    </row>
    <row r="17" spans="1:39" ht="29.25" customHeight="1">
      <c r="A17" s="42"/>
      <c r="B17" s="192"/>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42"/>
      <c r="AM17" s="42"/>
    </row>
    <row r="18" spans="1:39" ht="13">
      <c r="A18" s="42"/>
      <c r="B18" s="192" t="s">
        <v>234</v>
      </c>
      <c r="D18" s="192"/>
      <c r="E18" s="192"/>
      <c r="F18" s="192"/>
      <c r="G18" s="192"/>
      <c r="H18" s="192"/>
      <c r="I18" s="192"/>
      <c r="L18" s="192"/>
      <c r="M18" s="192"/>
      <c r="N18" s="192"/>
      <c r="O18" s="192"/>
      <c r="P18" s="192"/>
      <c r="Q18" s="192"/>
      <c r="R18" s="192"/>
      <c r="S18" s="192"/>
      <c r="T18" s="192"/>
      <c r="U18" s="42"/>
      <c r="V18" s="42"/>
      <c r="W18" s="42"/>
      <c r="X18" s="42"/>
      <c r="Y18" s="42"/>
      <c r="Z18" s="42"/>
      <c r="AA18" s="42"/>
      <c r="AB18" s="42"/>
      <c r="AC18" s="42"/>
      <c r="AD18" s="42"/>
      <c r="AE18" s="42"/>
      <c r="AF18" s="42"/>
      <c r="AG18" s="42"/>
      <c r="AH18" s="42"/>
      <c r="AI18" s="42"/>
      <c r="AJ18" s="42"/>
      <c r="AK18" s="42"/>
      <c r="AL18" s="42"/>
      <c r="AM18" s="42"/>
    </row>
    <row r="19" spans="1:39" ht="29.25" customHeight="1">
      <c r="A19" s="42"/>
      <c r="B19" s="192"/>
      <c r="D19" s="154"/>
      <c r="E19" s="154"/>
      <c r="F19" s="154"/>
      <c r="G19" s="154"/>
      <c r="H19" s="154"/>
      <c r="I19" s="154"/>
      <c r="J19" s="195"/>
      <c r="K19" s="195"/>
      <c r="L19" s="154"/>
      <c r="M19" s="154"/>
      <c r="N19" s="154"/>
      <c r="O19" s="154"/>
      <c r="P19" s="154"/>
      <c r="Q19" s="154"/>
      <c r="R19" s="154"/>
      <c r="S19" s="154"/>
      <c r="T19" s="154"/>
      <c r="U19" s="194"/>
      <c r="V19" s="194"/>
      <c r="W19" s="194"/>
      <c r="X19" s="194"/>
      <c r="Y19" s="194"/>
      <c r="Z19" s="194"/>
      <c r="AA19" s="194"/>
      <c r="AB19" s="194"/>
      <c r="AC19" s="194"/>
      <c r="AD19" s="194"/>
      <c r="AE19" s="194"/>
      <c r="AF19" s="194"/>
      <c r="AG19" s="194"/>
      <c r="AH19" s="194"/>
      <c r="AI19" s="194"/>
      <c r="AJ19" s="194"/>
      <c r="AK19" s="194"/>
      <c r="AL19" s="42"/>
      <c r="AM19" s="42"/>
    </row>
    <row r="20" spans="1:39" ht="13">
      <c r="A20" s="42"/>
      <c r="B20" s="192" t="s">
        <v>236</v>
      </c>
      <c r="D20" s="192"/>
      <c r="E20" s="192"/>
      <c r="F20" s="192"/>
      <c r="G20" s="192"/>
      <c r="H20" s="192"/>
      <c r="I20" s="192"/>
      <c r="L20" s="192"/>
      <c r="M20" s="192"/>
      <c r="N20" s="192"/>
      <c r="O20" s="192"/>
      <c r="P20" s="192"/>
      <c r="Q20" s="192"/>
      <c r="R20" s="192"/>
      <c r="S20" s="192"/>
      <c r="T20" s="192"/>
      <c r="U20" s="42"/>
      <c r="V20" s="42"/>
      <c r="W20" s="42"/>
      <c r="X20" s="42"/>
      <c r="Y20" s="42"/>
      <c r="Z20" s="42"/>
      <c r="AA20" s="42"/>
      <c r="AB20" s="42"/>
      <c r="AC20" s="42"/>
      <c r="AD20" s="42"/>
      <c r="AE20" s="42"/>
      <c r="AF20" s="42"/>
      <c r="AG20" s="42"/>
      <c r="AH20" s="42"/>
      <c r="AI20" s="42"/>
      <c r="AJ20" s="42"/>
      <c r="AK20" s="42"/>
      <c r="AL20" s="42"/>
      <c r="AM20" s="42"/>
    </row>
    <row r="21" spans="1:39" ht="29.25" customHeight="1">
      <c r="A21" s="42"/>
      <c r="B21" s="45"/>
      <c r="C21" s="190"/>
      <c r="D21" s="196"/>
      <c r="E21" s="196"/>
      <c r="F21" s="196"/>
      <c r="G21" s="196"/>
      <c r="H21" s="196"/>
      <c r="I21" s="196"/>
      <c r="J21" s="196"/>
      <c r="K21" s="196"/>
      <c r="L21" s="196"/>
      <c r="M21" s="196"/>
      <c r="N21" s="196"/>
      <c r="O21" s="196"/>
      <c r="P21" s="196"/>
      <c r="Q21" s="196"/>
      <c r="R21" s="196"/>
      <c r="S21" s="196"/>
      <c r="T21" s="196"/>
      <c r="U21" s="196"/>
      <c r="V21" s="196"/>
      <c r="W21" s="196"/>
      <c r="X21" s="202"/>
      <c r="Y21" s="202"/>
      <c r="Z21" s="202"/>
      <c r="AA21" s="202"/>
      <c r="AB21" s="202"/>
      <c r="AC21" s="194"/>
      <c r="AD21" s="194"/>
      <c r="AE21" s="194"/>
      <c r="AF21" s="194"/>
      <c r="AG21" s="194"/>
      <c r="AH21" s="194"/>
      <c r="AI21" s="194"/>
      <c r="AJ21" s="194"/>
      <c r="AK21" s="194"/>
      <c r="AL21" s="42"/>
      <c r="AM21" s="42"/>
    </row>
    <row r="22" spans="1:39" ht="13">
      <c r="A22" s="42"/>
      <c r="B22" s="45"/>
      <c r="C22" s="201"/>
      <c r="D22" s="201"/>
      <c r="E22" s="201"/>
      <c r="F22" s="201"/>
      <c r="G22" s="201"/>
      <c r="H22" s="201"/>
      <c r="I22" s="201"/>
      <c r="J22" s="201"/>
      <c r="K22" s="201"/>
      <c r="L22" s="201"/>
      <c r="M22" s="201"/>
      <c r="N22" s="201"/>
      <c r="O22" s="201"/>
      <c r="P22" s="201"/>
      <c r="Q22" s="201"/>
      <c r="R22" s="201"/>
      <c r="S22" s="201"/>
      <c r="T22" s="201"/>
      <c r="U22" s="201"/>
      <c r="V22" s="201"/>
      <c r="W22" s="201"/>
      <c r="X22" s="203"/>
      <c r="Y22" s="203"/>
      <c r="Z22" s="203"/>
      <c r="AA22" s="203"/>
      <c r="AB22" s="203"/>
      <c r="AC22" s="42"/>
      <c r="AD22" s="42"/>
      <c r="AE22" s="42"/>
      <c r="AF22" s="42"/>
      <c r="AG22" s="42"/>
      <c r="AH22" s="42"/>
      <c r="AI22" s="42"/>
      <c r="AJ22" s="42"/>
      <c r="AK22" s="42"/>
      <c r="AL22" s="42"/>
      <c r="AM22" s="42"/>
    </row>
    <row r="23" spans="1:39">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row>
    <row r="24" spans="1:39">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row>
    <row r="25" spans="1:39" ht="13">
      <c r="A25" s="47"/>
      <c r="B25" s="42"/>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row>
    <row r="26" spans="1:39" ht="13">
      <c r="A26" s="47"/>
      <c r="B26" s="42"/>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row>
    <row r="27" spans="1:39" ht="13">
      <c r="A27" s="47"/>
      <c r="B27" s="47"/>
      <c r="C27" s="47"/>
      <c r="D27" s="42"/>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row>
    <row r="28" spans="1:39" ht="13" hidden="1">
      <c r="A28" s="47"/>
      <c r="B28" s="42"/>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row>
    <row r="29" spans="1:39" hidden="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row>
    <row r="30" spans="1:39" hidden="1">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row>
    <row r="31" spans="1:39" hidden="1">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row>
    <row r="32" spans="1:39">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row>
    <row r="33" spans="1:39">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row>
    <row r="34" spans="1:39">
      <c r="A34" s="47"/>
      <c r="B34" s="47"/>
      <c r="C34" s="47"/>
      <c r="D34" s="47"/>
      <c r="E34" s="47"/>
      <c r="F34" s="47"/>
      <c r="G34" s="47"/>
      <c r="H34" s="47"/>
      <c r="I34" s="47"/>
      <c r="J34" s="47"/>
      <c r="K34" s="47"/>
      <c r="L34" s="47"/>
      <c r="M34" s="47"/>
      <c r="N34" s="47"/>
      <c r="O34" s="47"/>
      <c r="P34" s="47"/>
      <c r="Q34" s="47"/>
      <c r="R34" s="47"/>
      <c r="S34" s="47"/>
      <c r="T34" s="47" t="s">
        <v>230</v>
      </c>
      <c r="V34" s="47"/>
      <c r="W34" s="47"/>
      <c r="X34" s="47"/>
      <c r="Y34" s="47"/>
      <c r="Z34" s="47"/>
      <c r="AA34" s="47"/>
      <c r="AB34" s="47"/>
      <c r="AC34" s="47"/>
      <c r="AD34" s="47"/>
      <c r="AE34" s="47"/>
      <c r="AF34" s="47"/>
      <c r="AG34" s="47"/>
      <c r="AH34" s="47"/>
      <c r="AI34" s="47"/>
      <c r="AJ34" s="47"/>
      <c r="AK34" s="47"/>
      <c r="AL34" s="47"/>
      <c r="AM34" s="47"/>
    </row>
    <row r="35" spans="1:39" ht="6" customHeight="1">
      <c r="A35" s="47"/>
      <c r="B35" s="47"/>
      <c r="C35" s="47"/>
      <c r="D35" s="47"/>
      <c r="E35" s="47"/>
      <c r="F35" s="47"/>
      <c r="G35" s="47"/>
      <c r="H35" s="47"/>
      <c r="I35" s="47"/>
      <c r="J35" s="47"/>
      <c r="K35" s="47"/>
      <c r="L35" s="47"/>
      <c r="M35" s="47"/>
      <c r="N35" s="47"/>
      <c r="O35" s="47"/>
      <c r="P35" s="47"/>
      <c r="Q35" s="47"/>
      <c r="R35" s="47"/>
      <c r="S35" s="47"/>
      <c r="T35" s="47"/>
      <c r="X35" s="47"/>
      <c r="Z35" s="47"/>
      <c r="AA35" s="47"/>
      <c r="AB35" s="47"/>
      <c r="AC35" s="47"/>
      <c r="AD35" s="47"/>
      <c r="AE35" s="47"/>
      <c r="AF35" s="47"/>
      <c r="AG35" s="47"/>
      <c r="AH35" s="47"/>
      <c r="AI35" s="47"/>
      <c r="AJ35" s="47"/>
      <c r="AK35" s="47"/>
      <c r="AL35" s="47"/>
      <c r="AM35" s="47"/>
    </row>
    <row r="36" spans="1:39">
      <c r="A36" s="47"/>
      <c r="B36" s="47"/>
      <c r="C36" s="47"/>
      <c r="D36" s="47"/>
      <c r="E36" s="47"/>
      <c r="F36" s="47"/>
      <c r="G36" s="47"/>
      <c r="H36" s="47"/>
      <c r="I36" s="47"/>
      <c r="J36" s="47"/>
      <c r="K36" s="47"/>
      <c r="L36" s="47"/>
      <c r="M36" s="47"/>
      <c r="N36" s="47"/>
      <c r="O36" s="47"/>
      <c r="P36" s="47"/>
      <c r="Q36" s="47"/>
      <c r="R36" s="47"/>
      <c r="S36" s="47"/>
      <c r="T36" s="47"/>
      <c r="U36" s="208" t="s">
        <v>213</v>
      </c>
      <c r="V36" s="209"/>
      <c r="W36" s="209"/>
      <c r="X36" s="209"/>
      <c r="Y36" s="209"/>
      <c r="Z36" s="209"/>
      <c r="AA36" s="209"/>
      <c r="AB36" s="219"/>
      <c r="AC36" s="165" t="s">
        <v>203</v>
      </c>
      <c r="AD36" s="221"/>
      <c r="AE36" s="221"/>
      <c r="AF36" s="221"/>
      <c r="AG36" s="221"/>
      <c r="AH36" s="166"/>
      <c r="AI36" s="166"/>
      <c r="AJ36" s="166"/>
      <c r="AK36" s="167"/>
      <c r="AL36" s="47"/>
      <c r="AM36" s="47"/>
    </row>
    <row r="37" spans="1:39" ht="18" customHeight="1">
      <c r="A37" s="47"/>
      <c r="B37" s="47"/>
      <c r="C37" s="47"/>
      <c r="D37" s="47"/>
      <c r="E37" s="47"/>
      <c r="F37" s="47"/>
      <c r="G37" s="47"/>
      <c r="H37" s="47"/>
      <c r="I37" s="47"/>
      <c r="J37" s="47"/>
      <c r="K37" s="47"/>
      <c r="L37" s="47"/>
      <c r="M37" s="47"/>
      <c r="N37" s="47"/>
      <c r="O37" s="47"/>
      <c r="P37" s="47"/>
      <c r="Q37" s="47"/>
      <c r="R37" s="47"/>
      <c r="S37" s="47"/>
      <c r="T37" s="47"/>
      <c r="U37" s="210"/>
      <c r="V37" s="211"/>
      <c r="W37" s="211"/>
      <c r="X37" s="211"/>
      <c r="Y37" s="211"/>
      <c r="Z37" s="211"/>
      <c r="AA37" s="211"/>
      <c r="AB37" s="220"/>
      <c r="AC37" s="218"/>
      <c r="AD37" s="218"/>
      <c r="AE37" s="218"/>
      <c r="AF37" s="218"/>
      <c r="AG37" s="218"/>
      <c r="AH37" s="218"/>
      <c r="AI37" s="218"/>
      <c r="AJ37" s="218"/>
      <c r="AK37" s="218"/>
      <c r="AL37" s="47"/>
      <c r="AM37" s="47"/>
    </row>
    <row r="38" spans="1:39" ht="18.75" customHeight="1">
      <c r="A38" s="47"/>
      <c r="B38" s="47"/>
      <c r="C38" s="47"/>
      <c r="D38" s="47"/>
      <c r="E38" s="47"/>
      <c r="F38" s="47"/>
      <c r="G38" s="47"/>
      <c r="H38" s="47"/>
      <c r="I38" s="47"/>
      <c r="J38" s="47"/>
      <c r="K38" s="47"/>
      <c r="L38" s="47"/>
      <c r="M38" s="47"/>
      <c r="N38" s="47"/>
      <c r="O38" s="47"/>
      <c r="P38" s="47"/>
      <c r="Q38" s="47"/>
      <c r="R38" s="47"/>
      <c r="S38" s="47"/>
      <c r="T38" s="47"/>
      <c r="U38" s="216" t="s">
        <v>144</v>
      </c>
      <c r="V38" s="217"/>
      <c r="W38" s="217"/>
      <c r="X38" s="217"/>
      <c r="Y38" s="217"/>
      <c r="Z38" s="217"/>
      <c r="AA38" s="217"/>
      <c r="AB38" s="110"/>
      <c r="AC38" s="207"/>
      <c r="AD38" s="207"/>
      <c r="AE38" s="207"/>
      <c r="AF38" s="207"/>
      <c r="AG38" s="207"/>
      <c r="AH38" s="207"/>
      <c r="AI38" s="207"/>
      <c r="AJ38" s="207"/>
      <c r="AK38" s="207"/>
      <c r="AL38" s="47"/>
      <c r="AM38" s="47"/>
    </row>
    <row r="39" spans="1:39" ht="18.75" customHeight="1">
      <c r="A39" s="47"/>
      <c r="B39" s="47"/>
      <c r="C39" s="47"/>
      <c r="D39" s="47"/>
      <c r="E39" s="47"/>
      <c r="F39" s="47"/>
      <c r="G39" s="47"/>
      <c r="H39" s="47"/>
      <c r="I39" s="47"/>
      <c r="J39" s="47"/>
      <c r="K39" s="47"/>
      <c r="L39" s="47"/>
      <c r="M39" s="47"/>
      <c r="N39" s="47"/>
      <c r="O39" s="47"/>
      <c r="P39" s="47"/>
      <c r="Q39" s="47"/>
      <c r="R39" s="47"/>
      <c r="S39" s="47"/>
      <c r="T39" s="47"/>
      <c r="U39" s="216" t="s">
        <v>145</v>
      </c>
      <c r="V39" s="217"/>
      <c r="W39" s="217"/>
      <c r="X39" s="217"/>
      <c r="Y39" s="217"/>
      <c r="Z39" s="217"/>
      <c r="AA39" s="217"/>
      <c r="AB39" s="110"/>
      <c r="AC39" s="207"/>
      <c r="AD39" s="207"/>
      <c r="AE39" s="207"/>
      <c r="AF39" s="207"/>
      <c r="AG39" s="207"/>
      <c r="AH39" s="207"/>
      <c r="AI39" s="207"/>
      <c r="AJ39" s="207"/>
      <c r="AK39" s="207"/>
      <c r="AL39" s="47"/>
      <c r="AM39" s="47"/>
    </row>
    <row r="40" spans="1:39" ht="18.75" customHeight="1">
      <c r="A40" s="47"/>
      <c r="B40" s="47"/>
      <c r="C40" s="47"/>
      <c r="D40" s="47"/>
      <c r="E40" s="47"/>
      <c r="F40" s="47"/>
      <c r="G40" s="47"/>
      <c r="H40" s="47"/>
      <c r="I40" s="47"/>
      <c r="J40" s="47"/>
      <c r="K40" s="47"/>
      <c r="L40" s="47"/>
      <c r="M40" s="47"/>
      <c r="N40" s="47"/>
      <c r="O40" s="47"/>
      <c r="P40" s="47"/>
      <c r="Q40" s="47"/>
      <c r="R40" s="47"/>
      <c r="S40" s="47"/>
      <c r="T40" s="47"/>
      <c r="U40" s="208" t="s">
        <v>146</v>
      </c>
      <c r="V40" s="209"/>
      <c r="W40" s="209"/>
      <c r="X40" s="109"/>
      <c r="Y40" s="212" t="s">
        <v>143</v>
      </c>
      <c r="Z40" s="213"/>
      <c r="AA40" s="213"/>
      <c r="AB40" s="214"/>
      <c r="AC40" s="207"/>
      <c r="AD40" s="207"/>
      <c r="AE40" s="207"/>
      <c r="AF40" s="207"/>
      <c r="AG40" s="207"/>
      <c r="AH40" s="207"/>
      <c r="AI40" s="207"/>
      <c r="AJ40" s="207"/>
      <c r="AK40" s="207"/>
      <c r="AL40" s="47"/>
      <c r="AM40" s="47"/>
    </row>
    <row r="41" spans="1:39" ht="18.75" customHeight="1">
      <c r="A41" s="47"/>
      <c r="B41" s="47"/>
      <c r="C41" s="47"/>
      <c r="D41" s="47"/>
      <c r="E41" s="47"/>
      <c r="F41" s="47"/>
      <c r="G41" s="47"/>
      <c r="H41" s="47"/>
      <c r="I41" s="47"/>
      <c r="J41" s="47"/>
      <c r="K41" s="47"/>
      <c r="L41" s="47"/>
      <c r="M41" s="47"/>
      <c r="N41" s="47"/>
      <c r="O41" s="47"/>
      <c r="P41" s="47"/>
      <c r="Q41" s="47"/>
      <c r="R41" s="47"/>
      <c r="S41" s="47"/>
      <c r="T41" s="47"/>
      <c r="U41" s="210"/>
      <c r="V41" s="211"/>
      <c r="W41" s="211"/>
      <c r="X41" s="111"/>
      <c r="Y41" s="212" t="s">
        <v>147</v>
      </c>
      <c r="Z41" s="213"/>
      <c r="AA41" s="213"/>
      <c r="AB41" s="214"/>
      <c r="AC41" s="207"/>
      <c r="AD41" s="207"/>
      <c r="AE41" s="207"/>
      <c r="AF41" s="207"/>
      <c r="AG41" s="207"/>
      <c r="AH41" s="207"/>
      <c r="AI41" s="207"/>
      <c r="AJ41" s="207"/>
      <c r="AK41" s="207"/>
      <c r="AL41" s="47"/>
      <c r="AM41" s="47"/>
    </row>
    <row r="42" spans="1:39" ht="18.75" customHeight="1">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row>
    <row r="43" spans="1:39">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row>
    <row r="44" spans="1:39">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row>
    <row r="45" spans="1:39">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row>
    <row r="46" spans="1:39">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row>
    <row r="47" spans="1:39">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row>
  </sheetData>
  <mergeCells count="24">
    <mergeCell ref="AC41:AK41"/>
    <mergeCell ref="U40:W41"/>
    <mergeCell ref="Y40:AB40"/>
    <mergeCell ref="Y41:AB41"/>
    <mergeCell ref="A10:AM10"/>
    <mergeCell ref="U38:AA38"/>
    <mergeCell ref="U39:AA39"/>
    <mergeCell ref="AC38:AK38"/>
    <mergeCell ref="AC39:AK39"/>
    <mergeCell ref="AC40:AK40"/>
    <mergeCell ref="AC37:AK37"/>
    <mergeCell ref="U36:AB37"/>
    <mergeCell ref="AD36:AG36"/>
    <mergeCell ref="D17:AK17"/>
    <mergeCell ref="AJ3:AK3"/>
    <mergeCell ref="AG3:AH3"/>
    <mergeCell ref="AD3:AE3"/>
    <mergeCell ref="C22:W22"/>
    <mergeCell ref="X21:AB21"/>
    <mergeCell ref="X22:AB22"/>
    <mergeCell ref="W7:AK7"/>
    <mergeCell ref="W8:AK8"/>
    <mergeCell ref="A12:AM12"/>
    <mergeCell ref="B13:AL13"/>
  </mergeCells>
  <phoneticPr fontId="3"/>
  <printOptions horizontalCentered="1"/>
  <pageMargins left="0.70866141732283472" right="0.70866141732283472" top="0.9448818897637796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104"/>
  <sheetViews>
    <sheetView showZeros="0" view="pageBreakPreview" zoomScale="130" zoomScaleNormal="100" zoomScaleSheetLayoutView="130" workbookViewId="0">
      <selection activeCell="D12" sqref="D12"/>
    </sheetView>
  </sheetViews>
  <sheetFormatPr defaultColWidth="2.26953125" defaultRowHeight="13"/>
  <cols>
    <col min="1" max="1" width="3.08984375" style="7" customWidth="1"/>
    <col min="2" max="2" width="12.90625" style="7" customWidth="1"/>
    <col min="3" max="3" width="30.26953125" style="7" customWidth="1"/>
    <col min="4" max="4" width="13.90625" style="7" bestFit="1" customWidth="1"/>
    <col min="5" max="5" width="8.08984375" style="7" bestFit="1" customWidth="1"/>
    <col min="6" max="6" width="20.90625" style="7" customWidth="1"/>
    <col min="7" max="7" width="13.90625" style="7" customWidth="1"/>
    <col min="8" max="8" width="7.7265625" style="7" customWidth="1"/>
    <col min="9" max="9" width="7.26953125" style="7" bestFit="1" customWidth="1"/>
    <col min="10" max="12" width="7.7265625" style="7" customWidth="1"/>
    <col min="13" max="13" width="9.08984375" style="7" customWidth="1"/>
    <col min="14" max="14" width="4.36328125" style="7" bestFit="1" customWidth="1"/>
    <col min="15" max="16" width="2.26953125" style="7"/>
    <col min="17" max="17" width="4.36328125" style="7" bestFit="1" customWidth="1"/>
    <col min="18" max="24" width="2.26953125" style="7"/>
    <col min="25" max="25" width="3.7265625" style="7" bestFit="1" customWidth="1"/>
    <col min="26" max="37" width="2.26953125" style="7"/>
    <col min="38" max="38" width="3.36328125" style="7" bestFit="1" customWidth="1"/>
    <col min="39" max="16384" width="2.26953125" style="7"/>
  </cols>
  <sheetData>
    <row r="1" spans="1:39">
      <c r="A1" s="7" t="s">
        <v>226</v>
      </c>
    </row>
    <row r="2" spans="1:39">
      <c r="A2" s="102"/>
    </row>
    <row r="3" spans="1:39">
      <c r="A3" s="230" t="s">
        <v>139</v>
      </c>
      <c r="B3" s="232" t="s">
        <v>45</v>
      </c>
      <c r="C3" s="231" t="s">
        <v>44</v>
      </c>
      <c r="D3" s="231" t="s">
        <v>3</v>
      </c>
      <c r="E3" s="233" t="s">
        <v>204</v>
      </c>
      <c r="F3" s="222" t="s">
        <v>91</v>
      </c>
      <c r="G3" s="224" t="s">
        <v>167</v>
      </c>
      <c r="H3" s="226" t="s">
        <v>222</v>
      </c>
      <c r="I3" s="226"/>
      <c r="J3" s="226"/>
      <c r="K3" s="226"/>
      <c r="L3" s="226"/>
      <c r="M3" s="227"/>
      <c r="N3" s="228" t="s">
        <v>142</v>
      </c>
    </row>
    <row r="4" spans="1:39" ht="33">
      <c r="A4" s="230"/>
      <c r="B4" s="224"/>
      <c r="C4" s="231"/>
      <c r="D4" s="231"/>
      <c r="E4" s="234"/>
      <c r="F4" s="223"/>
      <c r="G4" s="225"/>
      <c r="H4" s="169" t="s">
        <v>171</v>
      </c>
      <c r="I4" s="169" t="s">
        <v>137</v>
      </c>
      <c r="J4" s="169" t="s">
        <v>170</v>
      </c>
      <c r="K4" s="169" t="s">
        <v>169</v>
      </c>
      <c r="L4" s="168" t="s">
        <v>168</v>
      </c>
      <c r="M4" s="170" t="s">
        <v>47</v>
      </c>
      <c r="N4" s="229"/>
    </row>
    <row r="5" spans="1:39" ht="21" customHeight="1">
      <c r="A5" s="173">
        <f>ROW()-4</f>
        <v>1</v>
      </c>
      <c r="B5" s="156"/>
      <c r="C5" s="174">
        <f ca="1">IFERROR(VLOOKUP($B5,別添!$B$5:$G$29,2,FALSE),"")</f>
        <v>0</v>
      </c>
      <c r="D5" s="172">
        <f ca="1">IFERROR(VLOOKUP($B5,別添!$B$5:$G$29,4,FALSE),"")</f>
        <v>0</v>
      </c>
      <c r="E5" s="172">
        <f ca="1">IFERROR(VLOOKUP($B5,別添!$B$5:$G$29,5,FALSE),"")</f>
        <v>0</v>
      </c>
      <c r="F5" s="172" t="str">
        <f ca="1">IFERROR(VLOOKUP($B5,別添!$B$5:$G$29,6,FALSE),"")</f>
        <v/>
      </c>
      <c r="G5" s="156" t="str">
        <f ca="1">IF(M5&gt;0,変更申請書!$W$7,"")</f>
        <v/>
      </c>
      <c r="H5" s="107">
        <f ca="1">SUMIFS(別添!I$5:I$29,別添!$B$5:$B$29,$B5)</f>
        <v>0</v>
      </c>
      <c r="I5" s="189" t="str">
        <f ca="1">IFERROR(IF(COUNTIFS(別添!$B$5:$B$29,B5,別添!$J$5:$J$29,"有")&gt;0,"有",""),"")</f>
        <v/>
      </c>
      <c r="J5" s="107">
        <f ca="1">SUMIFS(別添!K$5:K$29,別添!$B$5:$B$29,$B5)</f>
        <v>0</v>
      </c>
      <c r="K5" s="175">
        <f ca="1">SUMIFS(別添!L$5:L$29,別添!$B$5:$B$29,$B5)</f>
        <v>0</v>
      </c>
      <c r="L5" s="107">
        <f ca="1">SUMIFS(別添!M$5:M$29,別添!$B$5:$B$29,$B5)</f>
        <v>0</v>
      </c>
      <c r="M5" s="175">
        <f ca="1">SUM(H5,J5,K5,L5)</f>
        <v>0</v>
      </c>
      <c r="N5" s="139"/>
      <c r="Q5" s="184"/>
      <c r="R5" s="181"/>
      <c r="S5" s="181"/>
      <c r="T5" s="181"/>
      <c r="U5" s="181"/>
      <c r="V5" s="181"/>
      <c r="W5" s="181"/>
      <c r="X5" s="181"/>
      <c r="Y5" s="181"/>
      <c r="Z5" s="181"/>
      <c r="AA5" s="181"/>
      <c r="AB5" s="181"/>
      <c r="AC5" s="181"/>
      <c r="AD5" s="181"/>
      <c r="AE5" s="181"/>
      <c r="AF5" s="181"/>
      <c r="AG5" s="181"/>
      <c r="AH5" s="181"/>
      <c r="AI5" s="181"/>
      <c r="AJ5" s="182"/>
      <c r="AK5" s="182"/>
      <c r="AL5" s="182"/>
      <c r="AM5" s="182"/>
    </row>
    <row r="6" spans="1:39" ht="21" customHeight="1">
      <c r="A6" s="173">
        <f t="shared" ref="A6:A69" si="0">ROW()-4</f>
        <v>2</v>
      </c>
      <c r="B6" s="185" t="s">
        <v>212</v>
      </c>
      <c r="C6" s="174" t="str">
        <f ca="1">IFERROR(VLOOKUP($B6,別添!$B$5:$G$29,2,FALSE),"")</f>
        <v/>
      </c>
      <c r="D6" s="172" t="str">
        <f ca="1">IFERROR(VLOOKUP($B6,別添!$B$5:$G$29,4,FALSE),"")</f>
        <v/>
      </c>
      <c r="E6" s="172" t="str">
        <f ca="1">IFERROR(VLOOKUP($B6,別添!$B$5:$G$29,5,FALSE),"")</f>
        <v/>
      </c>
      <c r="F6" s="172" t="str">
        <f ca="1">IFERROR(VLOOKUP($B6,別添!$B$5:$G$29,6,FALSE),"")</f>
        <v/>
      </c>
      <c r="G6" s="187" t="str">
        <f ca="1">IF(M6&gt;0,変更申請書!$W$7,"")</f>
        <v/>
      </c>
      <c r="H6" s="107">
        <f ca="1">SUMIFS(別添!I$5:I$29,別添!$B$5:$B$29,$B6)</f>
        <v>0</v>
      </c>
      <c r="I6" s="189" t="str">
        <f ca="1">IFERROR(IF(COUNTIFS(別添!$B$5:$B$29,B6,別添!$J$5:$J$29,"有")&gt;0,"有",""),"")</f>
        <v/>
      </c>
      <c r="J6" s="107">
        <f ca="1">SUMIFS(別添!K$5:K$29,別添!$B$5:$B$29,$B6)</f>
        <v>0</v>
      </c>
      <c r="K6" s="175">
        <f ca="1">SUMIFS(別添!L$5:L$29,別添!$B$5:$B$29,$B6)</f>
        <v>0</v>
      </c>
      <c r="L6" s="107">
        <f ca="1">SUMIFS(別添!M$5:M$29,別添!$B$5:$B$29,$B6)</f>
        <v>0</v>
      </c>
      <c r="M6" s="175">
        <f t="shared" ref="M6:M19" ca="1" si="1">SUM(H6,J6,K6,L6)</f>
        <v>0</v>
      </c>
      <c r="N6" s="139"/>
      <c r="Q6" s="140"/>
    </row>
    <row r="7" spans="1:39" ht="21" customHeight="1">
      <c r="A7" s="173">
        <f t="shared" si="0"/>
        <v>3</v>
      </c>
      <c r="B7" s="185"/>
      <c r="C7" s="174">
        <f ca="1">IFERROR(VLOOKUP($B7,別添!$B$5:$G$29,2,FALSE),"")</f>
        <v>0</v>
      </c>
      <c r="D7" s="172">
        <f ca="1">IFERROR(VLOOKUP($B7,別添!$B$5:$G$29,4,FALSE),"")</f>
        <v>0</v>
      </c>
      <c r="E7" s="172">
        <f ca="1">IFERROR(VLOOKUP($B7,別添!$B$5:$G$29,5,FALSE),"")</f>
        <v>0</v>
      </c>
      <c r="F7" s="186" t="str">
        <f ca="1">IFERROR(VLOOKUP($B7,別添!$B$5:$G$29,6,FALSE),"")</f>
        <v/>
      </c>
      <c r="G7" s="156" t="str">
        <f ca="1">IF(M7&gt;0,変更申請書!$W$7,"")</f>
        <v/>
      </c>
      <c r="H7" s="188">
        <f ca="1">SUMIFS(別添!I$5:I$29,別添!$B$5:$B$29,$B7)</f>
        <v>0</v>
      </c>
      <c r="I7" s="189" t="str">
        <f ca="1">IFERROR(IF(COUNTIFS(別添!$B$5:$B$29,B7,別添!$J$5:$J$29,"有")&gt;0,"有",""),"")</f>
        <v/>
      </c>
      <c r="J7" s="107">
        <f ca="1">SUMIFS(別添!K$5:K$29,別添!$B$5:$B$29,$B7)</f>
        <v>0</v>
      </c>
      <c r="K7" s="175">
        <f ca="1">SUMIFS(別添!L$5:L$29,別添!$B$5:$B$29,$B7)</f>
        <v>0</v>
      </c>
      <c r="L7" s="107">
        <f ca="1">SUMIFS(別添!M$5:M$29,別添!$B$5:$B$29,$B7)</f>
        <v>0</v>
      </c>
      <c r="M7" s="175">
        <f t="shared" ca="1" si="1"/>
        <v>0</v>
      </c>
      <c r="N7" s="139"/>
      <c r="Q7" s="140"/>
    </row>
    <row r="8" spans="1:39" ht="21" customHeight="1">
      <c r="A8" s="173">
        <f t="shared" si="0"/>
        <v>4</v>
      </c>
      <c r="B8" s="185"/>
      <c r="C8" s="174">
        <f ca="1">IFERROR(VLOOKUP($B8,別添!$B$5:$G$29,2,FALSE),"")</f>
        <v>0</v>
      </c>
      <c r="D8" s="172">
        <f ca="1">IFERROR(VLOOKUP($B8,別添!$B$5:$G$29,4,FALSE),"")</f>
        <v>0</v>
      </c>
      <c r="E8" s="172">
        <f ca="1">IFERROR(VLOOKUP($B8,別添!$B$5:$G$29,5,FALSE),"")</f>
        <v>0</v>
      </c>
      <c r="F8" s="186" t="str">
        <f ca="1">IFERROR(VLOOKUP($B8,別添!$B$5:$G$29,6,FALSE),"")</f>
        <v/>
      </c>
      <c r="G8" s="156" t="str">
        <f ca="1">IF(M8&gt;0,変更申請書!$W$7,"")</f>
        <v/>
      </c>
      <c r="H8" s="188">
        <f ca="1">SUMIFS(別添!I$5:I$29,別添!$B$5:$B$29,$B8)</f>
        <v>0</v>
      </c>
      <c r="I8" s="189" t="str">
        <f ca="1">IFERROR(IF(COUNTIFS(別添!$B$5:$B$29,B8,別添!$J$5:$J$29,"有")&gt;0,"有",""),"")</f>
        <v/>
      </c>
      <c r="J8" s="107">
        <f ca="1">SUMIFS(別添!K$5:K$29,別添!$B$5:$B$29,$B8)</f>
        <v>0</v>
      </c>
      <c r="K8" s="175">
        <f ca="1">SUMIFS(別添!L$5:L$29,別添!$B$5:$B$29,$B8)</f>
        <v>0</v>
      </c>
      <c r="L8" s="107">
        <f ca="1">SUMIFS(別添!M$5:M$29,別添!$B$5:$B$29,$B8)</f>
        <v>0</v>
      </c>
      <c r="M8" s="175">
        <f t="shared" ca="1" si="1"/>
        <v>0</v>
      </c>
      <c r="N8" s="139"/>
    </row>
    <row r="9" spans="1:39" ht="21" customHeight="1">
      <c r="A9" s="173">
        <f t="shared" si="0"/>
        <v>5</v>
      </c>
      <c r="B9" s="185"/>
      <c r="C9" s="174">
        <f ca="1">IFERROR(VLOOKUP($B9,別添!$B$5:$G$29,2,FALSE),"")</f>
        <v>0</v>
      </c>
      <c r="D9" s="172">
        <f ca="1">IFERROR(VLOOKUP($B9,別添!$B$5:$G$29,4,FALSE),"")</f>
        <v>0</v>
      </c>
      <c r="E9" s="172">
        <f ca="1">IFERROR(VLOOKUP($B9,別添!$B$5:$G$29,5,FALSE),"")</f>
        <v>0</v>
      </c>
      <c r="F9" s="186" t="str">
        <f ca="1">IFERROR(VLOOKUP($B9,別添!$B$5:$G$29,6,FALSE),"")</f>
        <v/>
      </c>
      <c r="G9" s="156" t="str">
        <f ca="1">IF(M9&gt;0,変更申請書!$W$7,"")</f>
        <v/>
      </c>
      <c r="H9" s="188">
        <f ca="1">SUMIFS(別添!I$5:I$29,別添!$B$5:$B$29,$B9)</f>
        <v>0</v>
      </c>
      <c r="I9" s="189" t="str">
        <f ca="1">IFERROR(IF(COUNTIFS(別添!$B$5:$B$29,B9,別添!$J$5:$J$29,"有")&gt;0,"有",""),"")</f>
        <v/>
      </c>
      <c r="J9" s="107">
        <f ca="1">SUMIFS(別添!K$5:K$29,別添!$B$5:$B$29,$B9)</f>
        <v>0</v>
      </c>
      <c r="K9" s="175">
        <f ca="1">SUMIFS(別添!L$5:L$29,別添!$B$5:$B$29,$B9)</f>
        <v>0</v>
      </c>
      <c r="L9" s="107">
        <f ca="1">SUMIFS(別添!M$5:M$29,別添!$B$5:$B$29,$B9)</f>
        <v>0</v>
      </c>
      <c r="M9" s="175">
        <f t="shared" ca="1" si="1"/>
        <v>0</v>
      </c>
      <c r="N9" s="139"/>
      <c r="Y9" s="183"/>
    </row>
    <row r="10" spans="1:39" ht="21" customHeight="1">
      <c r="A10" s="173">
        <f t="shared" si="0"/>
        <v>6</v>
      </c>
      <c r="B10" s="185"/>
      <c r="C10" s="174">
        <f ca="1">IFERROR(VLOOKUP($B10,別添!$B$5:$G$29,2,FALSE),"")</f>
        <v>0</v>
      </c>
      <c r="D10" s="172">
        <f ca="1">IFERROR(VLOOKUP($B10,別添!$B$5:$G$29,4,FALSE),"")</f>
        <v>0</v>
      </c>
      <c r="E10" s="172">
        <f ca="1">IFERROR(VLOOKUP($B10,別添!$B$5:$G$29,5,FALSE),"")</f>
        <v>0</v>
      </c>
      <c r="F10" s="186" t="str">
        <f ca="1">IFERROR(VLOOKUP($B10,別添!$B$5:$G$29,6,FALSE),"")</f>
        <v/>
      </c>
      <c r="G10" s="156" t="str">
        <f ca="1">IF(M10&gt;0,変更申請書!$W$7,"")</f>
        <v/>
      </c>
      <c r="H10" s="188">
        <f ca="1">SUMIFS(別添!I$5:I$29,別添!$B$5:$B$29,$B10)</f>
        <v>0</v>
      </c>
      <c r="I10" s="189" t="str">
        <f ca="1">IFERROR(IF(COUNTIFS(別添!$B$5:$B$29,B10,別添!$J$5:$J$29,"有")&gt;0,"有",""),"")</f>
        <v/>
      </c>
      <c r="J10" s="107">
        <f ca="1">SUMIFS(別添!K$5:K$29,別添!$B$5:$B$29,$B10)</f>
        <v>0</v>
      </c>
      <c r="K10" s="175">
        <f ca="1">SUMIFS(別添!L$5:L$29,別添!$B$5:$B$29,$B10)</f>
        <v>0</v>
      </c>
      <c r="L10" s="107">
        <f ca="1">SUMIFS(別添!M$5:M$29,別添!$B$5:$B$29,$B10)</f>
        <v>0</v>
      </c>
      <c r="M10" s="175">
        <f t="shared" ca="1" si="1"/>
        <v>0</v>
      </c>
      <c r="N10" s="139"/>
    </row>
    <row r="11" spans="1:39" ht="21" customHeight="1">
      <c r="A11" s="173">
        <f t="shared" si="0"/>
        <v>7</v>
      </c>
      <c r="B11" s="185"/>
      <c r="C11" s="174">
        <f ca="1">IFERROR(VLOOKUP($B11,別添!$B$5:$G$29,2,FALSE),"")</f>
        <v>0</v>
      </c>
      <c r="D11" s="172">
        <f ca="1">IFERROR(VLOOKUP($B11,別添!$B$5:$G$29,4,FALSE),"")</f>
        <v>0</v>
      </c>
      <c r="E11" s="172">
        <f ca="1">IFERROR(VLOOKUP($B11,別添!$B$5:$G$29,5,FALSE),"")</f>
        <v>0</v>
      </c>
      <c r="F11" s="186" t="str">
        <f ca="1">IFERROR(VLOOKUP($B11,別添!$B$5:$G$29,6,FALSE),"")</f>
        <v/>
      </c>
      <c r="G11" s="156" t="str">
        <f ca="1">IF(M11&gt;0,変更申請書!$W$7,"")</f>
        <v/>
      </c>
      <c r="H11" s="188">
        <f ca="1">SUMIFS(別添!I$5:I$29,別添!$B$5:$B$29,$B11)</f>
        <v>0</v>
      </c>
      <c r="I11" s="189" t="str">
        <f ca="1">IFERROR(IF(COUNTIFS(別添!$B$5:$B$29,B11,別添!$J$5:$J$29,"有")&gt;0,"有",""),"")</f>
        <v/>
      </c>
      <c r="J11" s="107">
        <f ca="1">SUMIFS(別添!K$5:K$29,別添!$B$5:$B$29,$B11)</f>
        <v>0</v>
      </c>
      <c r="K11" s="175">
        <f ca="1">SUMIFS(別添!L$5:L$29,別添!$B$5:$B$29,$B11)</f>
        <v>0</v>
      </c>
      <c r="L11" s="107">
        <f ca="1">SUMIFS(別添!M$5:M$29,別添!$B$5:$B$29,$B11)</f>
        <v>0</v>
      </c>
      <c r="M11" s="175">
        <f t="shared" ca="1" si="1"/>
        <v>0</v>
      </c>
      <c r="N11" s="139"/>
    </row>
    <row r="12" spans="1:39" ht="21" customHeight="1">
      <c r="A12" s="173">
        <f t="shared" si="0"/>
        <v>8</v>
      </c>
      <c r="B12" s="185"/>
      <c r="C12" s="174">
        <f ca="1">IFERROR(VLOOKUP($B12,別添!$B$5:$G$29,2,FALSE),"")</f>
        <v>0</v>
      </c>
      <c r="D12" s="172">
        <f ca="1">IFERROR(VLOOKUP($B12,別添!$B$5:$G$29,4,FALSE),"")</f>
        <v>0</v>
      </c>
      <c r="E12" s="172">
        <f ca="1">IFERROR(VLOOKUP($B12,別添!$B$5:$G$29,5,FALSE),"")</f>
        <v>0</v>
      </c>
      <c r="F12" s="186" t="str">
        <f ca="1">IFERROR(VLOOKUP($B12,別添!$B$5:$G$29,6,FALSE),"")</f>
        <v/>
      </c>
      <c r="G12" s="156" t="str">
        <f ca="1">IF(M12&gt;0,変更申請書!$W$7,"")</f>
        <v/>
      </c>
      <c r="H12" s="188">
        <f ca="1">SUMIFS(別添!I$5:I$29,別添!$B$5:$B$29,$B12)</f>
        <v>0</v>
      </c>
      <c r="I12" s="189" t="str">
        <f ca="1">IFERROR(IF(COUNTIFS(別添!$B$5:$B$29,B12,別添!$J$5:$J$29,"有")&gt;0,"有",""),"")</f>
        <v/>
      </c>
      <c r="J12" s="107">
        <f ca="1">SUMIFS(別添!K$5:K$29,別添!$B$5:$B$29,$B12)</f>
        <v>0</v>
      </c>
      <c r="K12" s="175">
        <f ca="1">SUMIFS(別添!L$5:L$29,別添!$B$5:$B$29,$B12)</f>
        <v>0</v>
      </c>
      <c r="L12" s="107">
        <f ca="1">SUMIFS(別添!M$5:M$29,別添!$B$5:$B$29,$B12)</f>
        <v>0</v>
      </c>
      <c r="M12" s="175">
        <f t="shared" ca="1" si="1"/>
        <v>0</v>
      </c>
      <c r="N12" s="139"/>
    </row>
    <row r="13" spans="1:39" ht="21" customHeight="1">
      <c r="A13" s="173">
        <f t="shared" si="0"/>
        <v>9</v>
      </c>
      <c r="B13" s="185"/>
      <c r="C13" s="174">
        <f ca="1">IFERROR(VLOOKUP($B13,別添!$B$5:$G$29,2,FALSE),"")</f>
        <v>0</v>
      </c>
      <c r="D13" s="172">
        <f ca="1">IFERROR(VLOOKUP($B13,別添!$B$5:$G$29,4,FALSE),"")</f>
        <v>0</v>
      </c>
      <c r="E13" s="172">
        <f ca="1">IFERROR(VLOOKUP($B13,別添!$B$5:$G$29,5,FALSE),"")</f>
        <v>0</v>
      </c>
      <c r="F13" s="186" t="str">
        <f ca="1">IFERROR(VLOOKUP($B13,別添!$B$5:$G$29,6,FALSE),"")</f>
        <v/>
      </c>
      <c r="G13" s="156" t="str">
        <f ca="1">IF(M13&gt;0,変更申請書!$W$7,"")</f>
        <v/>
      </c>
      <c r="H13" s="188">
        <f ca="1">SUMIFS(別添!I$5:I$29,別添!$B$5:$B$29,$B13)</f>
        <v>0</v>
      </c>
      <c r="I13" s="189" t="str">
        <f ca="1">IFERROR(IF(COUNTIFS(別添!$B$5:$B$29,B13,別添!$J$5:$J$29,"有")&gt;0,"有",""),"")</f>
        <v/>
      </c>
      <c r="J13" s="107">
        <f ca="1">SUMIFS(別添!K$5:K$29,別添!$B$5:$B$29,$B13)</f>
        <v>0</v>
      </c>
      <c r="K13" s="175">
        <f ca="1">SUMIFS(別添!L$5:L$29,別添!$B$5:$B$29,$B13)</f>
        <v>0</v>
      </c>
      <c r="L13" s="107">
        <f ca="1">SUMIFS(別添!M$5:M$29,別添!$B$5:$B$29,$B13)</f>
        <v>0</v>
      </c>
      <c r="M13" s="175">
        <f t="shared" ca="1" si="1"/>
        <v>0</v>
      </c>
      <c r="N13" s="139"/>
    </row>
    <row r="14" spans="1:39" ht="21" customHeight="1">
      <c r="A14" s="173">
        <f t="shared" si="0"/>
        <v>10</v>
      </c>
      <c r="B14" s="185"/>
      <c r="C14" s="174">
        <f ca="1">IFERROR(VLOOKUP($B14,別添!$B$5:$G$29,2,FALSE),"")</f>
        <v>0</v>
      </c>
      <c r="D14" s="172">
        <f ca="1">IFERROR(VLOOKUP($B14,別添!$B$5:$G$29,4,FALSE),"")</f>
        <v>0</v>
      </c>
      <c r="E14" s="172">
        <f ca="1">IFERROR(VLOOKUP($B14,別添!$B$5:$G$29,5,FALSE),"")</f>
        <v>0</v>
      </c>
      <c r="F14" s="186" t="str">
        <f ca="1">IFERROR(VLOOKUP($B14,別添!$B$5:$G$29,6,FALSE),"")</f>
        <v/>
      </c>
      <c r="G14" s="156" t="str">
        <f ca="1">IF(M14&gt;0,変更申請書!$W$7,"")</f>
        <v/>
      </c>
      <c r="H14" s="188">
        <f ca="1">SUMIFS(別添!I$5:I$29,別添!$B$5:$B$29,$B14)</f>
        <v>0</v>
      </c>
      <c r="I14" s="189" t="str">
        <f ca="1">IFERROR(IF(COUNTIFS(別添!$B$5:$B$29,B14,別添!$J$5:$J$29,"有")&gt;0,"有",""),"")</f>
        <v/>
      </c>
      <c r="J14" s="107">
        <f ca="1">SUMIFS(別添!K$5:K$29,別添!$B$5:$B$29,$B14)</f>
        <v>0</v>
      </c>
      <c r="K14" s="175">
        <f ca="1">SUMIFS(別添!L$5:L$29,別添!$B$5:$B$29,$B14)</f>
        <v>0</v>
      </c>
      <c r="L14" s="107">
        <f ca="1">SUMIFS(別添!M$5:M$29,別添!$B$5:$B$29,$B14)</f>
        <v>0</v>
      </c>
      <c r="M14" s="175">
        <f t="shared" ca="1" si="1"/>
        <v>0</v>
      </c>
      <c r="N14" s="139"/>
    </row>
    <row r="15" spans="1:39" ht="21" customHeight="1">
      <c r="A15" s="173">
        <f t="shared" si="0"/>
        <v>11</v>
      </c>
      <c r="B15" s="185"/>
      <c r="C15" s="174">
        <f ca="1">IFERROR(VLOOKUP($B15,別添!$B$5:$G$29,2,FALSE),"")</f>
        <v>0</v>
      </c>
      <c r="D15" s="172">
        <f ca="1">IFERROR(VLOOKUP($B15,別添!$B$5:$G$29,4,FALSE),"")</f>
        <v>0</v>
      </c>
      <c r="E15" s="172">
        <f ca="1">IFERROR(VLOOKUP($B15,別添!$B$5:$G$29,5,FALSE),"")</f>
        <v>0</v>
      </c>
      <c r="F15" s="186" t="str">
        <f ca="1">IFERROR(VLOOKUP($B15,別添!$B$5:$G$29,6,FALSE),"")</f>
        <v/>
      </c>
      <c r="G15" s="156" t="str">
        <f ca="1">IF(M15&gt;0,変更申請書!$W$7,"")</f>
        <v/>
      </c>
      <c r="H15" s="188">
        <f ca="1">SUMIFS(別添!I$5:I$29,別添!$B$5:$B$29,$B15)</f>
        <v>0</v>
      </c>
      <c r="I15" s="189" t="str">
        <f ca="1">IFERROR(IF(COUNTIFS(別添!$B$5:$B$29,B15,別添!$J$5:$J$29,"有")&gt;0,"有",""),"")</f>
        <v/>
      </c>
      <c r="J15" s="107">
        <f ca="1">SUMIFS(別添!K$5:K$29,別添!$B$5:$B$29,$B15)</f>
        <v>0</v>
      </c>
      <c r="K15" s="175">
        <f ca="1">SUMIFS(別添!L$5:L$29,別添!$B$5:$B$29,$B15)</f>
        <v>0</v>
      </c>
      <c r="L15" s="107">
        <f ca="1">SUMIFS(別添!M$5:M$29,別添!$B$5:$B$29,$B15)</f>
        <v>0</v>
      </c>
      <c r="M15" s="175">
        <f t="shared" ca="1" si="1"/>
        <v>0</v>
      </c>
      <c r="N15" s="139"/>
    </row>
    <row r="16" spans="1:39" ht="21" customHeight="1">
      <c r="A16" s="173">
        <f t="shared" si="0"/>
        <v>12</v>
      </c>
      <c r="B16" s="185"/>
      <c r="C16" s="174">
        <f ca="1">IFERROR(VLOOKUP($B16,別添!$B$5:$G$29,2,FALSE),"")</f>
        <v>0</v>
      </c>
      <c r="D16" s="172">
        <f ca="1">IFERROR(VLOOKUP($B16,別添!$B$5:$G$29,4,FALSE),"")</f>
        <v>0</v>
      </c>
      <c r="E16" s="172">
        <f ca="1">IFERROR(VLOOKUP($B16,別添!$B$5:$G$29,5,FALSE),"")</f>
        <v>0</v>
      </c>
      <c r="F16" s="186" t="str">
        <f ca="1">IFERROR(VLOOKUP($B16,別添!$B$5:$G$29,6,FALSE),"")</f>
        <v/>
      </c>
      <c r="G16" s="156" t="str">
        <f ca="1">IF(M16&gt;0,変更申請書!$W$7,"")</f>
        <v/>
      </c>
      <c r="H16" s="188">
        <f ca="1">SUMIFS(別添!I$5:I$29,別添!$B$5:$B$29,$B16)</f>
        <v>0</v>
      </c>
      <c r="I16" s="189" t="str">
        <f ca="1">IFERROR(IF(COUNTIFS(別添!$B$5:$B$29,B16,別添!$J$5:$J$29,"有")&gt;0,"有",""),"")</f>
        <v/>
      </c>
      <c r="J16" s="107">
        <f ca="1">SUMIFS(別添!K$5:K$29,別添!$B$5:$B$29,$B16)</f>
        <v>0</v>
      </c>
      <c r="K16" s="175">
        <f ca="1">SUMIFS(別添!L$5:L$29,別添!$B$5:$B$29,$B16)</f>
        <v>0</v>
      </c>
      <c r="L16" s="107">
        <f ca="1">SUMIFS(別添!M$5:M$29,別添!$B$5:$B$29,$B16)</f>
        <v>0</v>
      </c>
      <c r="M16" s="175">
        <f t="shared" ca="1" si="1"/>
        <v>0</v>
      </c>
      <c r="N16" s="139"/>
    </row>
    <row r="17" spans="1:14" ht="21" customHeight="1">
      <c r="A17" s="173">
        <f t="shared" si="0"/>
        <v>13</v>
      </c>
      <c r="B17" s="185"/>
      <c r="C17" s="174">
        <f ca="1">IFERROR(VLOOKUP($B17,別添!$B$5:$G$29,2,FALSE),"")</f>
        <v>0</v>
      </c>
      <c r="D17" s="172">
        <f ca="1">IFERROR(VLOOKUP($B17,別添!$B$5:$G$29,4,FALSE),"")</f>
        <v>0</v>
      </c>
      <c r="E17" s="172">
        <f ca="1">IFERROR(VLOOKUP($B17,別添!$B$5:$G$29,5,FALSE),"")</f>
        <v>0</v>
      </c>
      <c r="F17" s="186" t="str">
        <f ca="1">IFERROR(VLOOKUP($B17,別添!$B$5:$G$29,6,FALSE),"")</f>
        <v/>
      </c>
      <c r="G17" s="156" t="str">
        <f ca="1">IF(M17&gt;0,変更申請書!$W$7,"")</f>
        <v/>
      </c>
      <c r="H17" s="188">
        <f ca="1">SUMIFS(別添!I$5:I$29,別添!$B$5:$B$29,$B17)</f>
        <v>0</v>
      </c>
      <c r="I17" s="189" t="str">
        <f ca="1">IFERROR(IF(COUNTIFS(別添!$B$5:$B$29,B17,別添!$J$5:$J$29,"有")&gt;0,"有",""),"")</f>
        <v/>
      </c>
      <c r="J17" s="107">
        <f ca="1">SUMIFS(別添!K$5:K$29,別添!$B$5:$B$29,$B17)</f>
        <v>0</v>
      </c>
      <c r="K17" s="175">
        <f ca="1">SUMIFS(別添!L$5:L$29,別添!$B$5:$B$29,$B17)</f>
        <v>0</v>
      </c>
      <c r="L17" s="107">
        <f ca="1">SUMIFS(別添!M$5:M$29,別添!$B$5:$B$29,$B17)</f>
        <v>0</v>
      </c>
      <c r="M17" s="175">
        <f t="shared" ca="1" si="1"/>
        <v>0</v>
      </c>
      <c r="N17" s="139"/>
    </row>
    <row r="18" spans="1:14" ht="21" customHeight="1">
      <c r="A18" s="173">
        <f t="shared" si="0"/>
        <v>14</v>
      </c>
      <c r="B18" s="185"/>
      <c r="C18" s="174">
        <f ca="1">IFERROR(VLOOKUP($B18,別添!$B$5:$G$29,2,FALSE),"")</f>
        <v>0</v>
      </c>
      <c r="D18" s="172">
        <f ca="1">IFERROR(VLOOKUP($B18,別添!$B$5:$G$29,4,FALSE),"")</f>
        <v>0</v>
      </c>
      <c r="E18" s="172">
        <f ca="1">IFERROR(VLOOKUP($B18,別添!$B$5:$G$29,5,FALSE),"")</f>
        <v>0</v>
      </c>
      <c r="F18" s="186" t="str">
        <f ca="1">IFERROR(VLOOKUP($B18,別添!$B$5:$G$29,6,FALSE),"")</f>
        <v/>
      </c>
      <c r="G18" s="156" t="str">
        <f ca="1">IF(M18&gt;0,変更申請書!$W$7,"")</f>
        <v/>
      </c>
      <c r="H18" s="188">
        <f ca="1">SUMIFS(別添!I$5:I$29,別添!$B$5:$B$29,$B18)</f>
        <v>0</v>
      </c>
      <c r="I18" s="189" t="str">
        <f ca="1">IFERROR(IF(COUNTIFS(別添!$B$5:$B$29,B18,別添!$J$5:$J$29,"有")&gt;0,"有",""),"")</f>
        <v/>
      </c>
      <c r="J18" s="107">
        <f ca="1">SUMIFS(別添!K$5:K$29,別添!$B$5:$B$29,$B18)</f>
        <v>0</v>
      </c>
      <c r="K18" s="175">
        <f ca="1">SUMIFS(別添!L$5:L$29,別添!$B$5:$B$29,$B18)</f>
        <v>0</v>
      </c>
      <c r="L18" s="107">
        <f ca="1">SUMIFS(別添!M$5:M$29,別添!$B$5:$B$29,$B18)</f>
        <v>0</v>
      </c>
      <c r="M18" s="175">
        <f t="shared" ca="1" si="1"/>
        <v>0</v>
      </c>
      <c r="N18" s="139"/>
    </row>
    <row r="19" spans="1:14" ht="21" customHeight="1">
      <c r="A19" s="173">
        <f t="shared" si="0"/>
        <v>15</v>
      </c>
      <c r="B19" s="185"/>
      <c r="C19" s="174">
        <f ca="1">IFERROR(VLOOKUP($B19,別添!$B$5:$G$29,2,FALSE),"")</f>
        <v>0</v>
      </c>
      <c r="D19" s="172">
        <f ca="1">IFERROR(VLOOKUP($B19,別添!$B$5:$G$29,4,FALSE),"")</f>
        <v>0</v>
      </c>
      <c r="E19" s="172">
        <f ca="1">IFERROR(VLOOKUP($B19,別添!$B$5:$G$29,5,FALSE),"")</f>
        <v>0</v>
      </c>
      <c r="F19" s="186" t="str">
        <f ca="1">IFERROR(VLOOKUP($B19,別添!$B$5:$G$29,6,FALSE),"")</f>
        <v/>
      </c>
      <c r="G19" s="156" t="str">
        <f ca="1">IF(M19&gt;0,変更申請書!$W$7,"")</f>
        <v/>
      </c>
      <c r="H19" s="188">
        <f ca="1">SUMIFS(別添!I$5:I$29,別添!$B$5:$B$29,$B19)</f>
        <v>0</v>
      </c>
      <c r="I19" s="189" t="str">
        <f ca="1">IFERROR(IF(COUNTIFS(別添!$B$5:$B$29,B19,別添!$J$5:$J$29,"有")&gt;0,"有",""),"")</f>
        <v/>
      </c>
      <c r="J19" s="107">
        <f ca="1">SUMIFS(別添!K$5:K$29,別添!$B$5:$B$29,$B19)</f>
        <v>0</v>
      </c>
      <c r="K19" s="175">
        <f ca="1">SUMIFS(別添!L$5:L$29,別添!$B$5:$B$29,$B19)</f>
        <v>0</v>
      </c>
      <c r="L19" s="107">
        <f ca="1">SUMIFS(別添!M$5:M$29,別添!$B$5:$B$29,$B19)</f>
        <v>0</v>
      </c>
      <c r="M19" s="175">
        <f t="shared" ca="1" si="1"/>
        <v>0</v>
      </c>
      <c r="N19" s="139"/>
    </row>
    <row r="20" spans="1:14" ht="21" customHeight="1">
      <c r="A20" s="173">
        <f t="shared" si="0"/>
        <v>16</v>
      </c>
      <c r="B20" s="185"/>
      <c r="C20" s="174">
        <f ca="1">IFERROR(VLOOKUP($B20,別添!$B$5:$G$29,2,FALSE),"")</f>
        <v>0</v>
      </c>
      <c r="D20" s="172">
        <f ca="1">IFERROR(VLOOKUP($B20,別添!$B$5:$G$29,4,FALSE),"")</f>
        <v>0</v>
      </c>
      <c r="E20" s="172">
        <f ca="1">IFERROR(VLOOKUP($B20,別添!$B$5:$G$29,5,FALSE),"")</f>
        <v>0</v>
      </c>
      <c r="F20" s="186" t="str">
        <f ca="1">IFERROR(VLOOKUP($B20,別添!$B$5:$G$29,6,FALSE),"")</f>
        <v/>
      </c>
      <c r="G20" s="156" t="str">
        <f ca="1">IF(M20&gt;0,変更申請書!$W$7,"")</f>
        <v/>
      </c>
      <c r="H20" s="188">
        <f ca="1">SUMIFS(別添!I$5:I$29,別添!$B$5:$B$29,$B20)</f>
        <v>0</v>
      </c>
      <c r="I20" s="189" t="str">
        <f ca="1">IFERROR(IF(COUNTIFS(別添!$B$5:$B$29,B20,別添!$J$5:$J$29,"有")&gt;0,"有",""),"")</f>
        <v/>
      </c>
      <c r="J20" s="107">
        <f ca="1">SUMIFS(別添!K$5:K$29,別添!$B$5:$B$29,$B20)</f>
        <v>0</v>
      </c>
      <c r="K20" s="175">
        <f ca="1">SUMIFS(別添!L$5:L$29,別添!$B$5:$B$29,$B20)</f>
        <v>0</v>
      </c>
      <c r="L20" s="107">
        <f ca="1">SUMIFS(別添!M$5:M$29,別添!$B$5:$B$29,$B20)</f>
        <v>0</v>
      </c>
      <c r="M20" s="175">
        <f t="shared" ref="M20:M29" ca="1" si="2">SUM(H20,J20,K20,L20)</f>
        <v>0</v>
      </c>
      <c r="N20" s="139"/>
    </row>
    <row r="21" spans="1:14" ht="21" customHeight="1">
      <c r="A21" s="173">
        <f t="shared" si="0"/>
        <v>17</v>
      </c>
      <c r="B21" s="185"/>
      <c r="C21" s="174">
        <f ca="1">IFERROR(VLOOKUP($B21,別添!$B$5:$G$29,2,FALSE),"")</f>
        <v>0</v>
      </c>
      <c r="D21" s="172">
        <f ca="1">IFERROR(VLOOKUP($B21,別添!$B$5:$G$29,4,FALSE),"")</f>
        <v>0</v>
      </c>
      <c r="E21" s="172">
        <f ca="1">IFERROR(VLOOKUP($B21,別添!$B$5:$G$29,5,FALSE),"")</f>
        <v>0</v>
      </c>
      <c r="F21" s="186" t="str">
        <f ca="1">IFERROR(VLOOKUP($B21,別添!$B$5:$G$29,6,FALSE),"")</f>
        <v/>
      </c>
      <c r="G21" s="156" t="str">
        <f ca="1">IF(M21&gt;0,変更申請書!$W$7,"")</f>
        <v/>
      </c>
      <c r="H21" s="188">
        <f ca="1">SUMIFS(別添!I$5:I$29,別添!$B$5:$B$29,$B21)</f>
        <v>0</v>
      </c>
      <c r="I21" s="189" t="str">
        <f ca="1">IFERROR(IF(COUNTIFS(別添!$B$5:$B$29,B21,別添!$J$5:$J$29,"有")&gt;0,"有",""),"")</f>
        <v/>
      </c>
      <c r="J21" s="107">
        <f ca="1">SUMIFS(別添!K$5:K$29,別添!$B$5:$B$29,$B21)</f>
        <v>0</v>
      </c>
      <c r="K21" s="175">
        <f ca="1">SUMIFS(別添!L$5:L$29,別添!$B$5:$B$29,$B21)</f>
        <v>0</v>
      </c>
      <c r="L21" s="107">
        <f ca="1">SUMIFS(別添!M$5:M$29,別添!$B$5:$B$29,$B21)</f>
        <v>0</v>
      </c>
      <c r="M21" s="175">
        <f t="shared" ca="1" si="2"/>
        <v>0</v>
      </c>
      <c r="N21" s="139"/>
    </row>
    <row r="22" spans="1:14" ht="21" customHeight="1">
      <c r="A22" s="173">
        <f t="shared" si="0"/>
        <v>18</v>
      </c>
      <c r="B22" s="185"/>
      <c r="C22" s="174">
        <f ca="1">IFERROR(VLOOKUP($B22,別添!$B$5:$G$29,2,FALSE),"")</f>
        <v>0</v>
      </c>
      <c r="D22" s="172">
        <f ca="1">IFERROR(VLOOKUP($B22,別添!$B$5:$G$29,4,FALSE),"")</f>
        <v>0</v>
      </c>
      <c r="E22" s="172">
        <f ca="1">IFERROR(VLOOKUP($B22,別添!$B$5:$G$29,5,FALSE),"")</f>
        <v>0</v>
      </c>
      <c r="F22" s="186" t="str">
        <f ca="1">IFERROR(VLOOKUP($B22,別添!$B$5:$G$29,6,FALSE),"")</f>
        <v/>
      </c>
      <c r="G22" s="156" t="str">
        <f ca="1">IF(M22&gt;0,変更申請書!$W$7,"")</f>
        <v/>
      </c>
      <c r="H22" s="188">
        <f ca="1">SUMIFS(別添!I$5:I$29,別添!$B$5:$B$29,$B22)</f>
        <v>0</v>
      </c>
      <c r="I22" s="189" t="str">
        <f ca="1">IFERROR(IF(COUNTIFS(別添!$B$5:$B$29,B22,別添!$J$5:$J$29,"有")&gt;0,"有",""),"")</f>
        <v/>
      </c>
      <c r="J22" s="107">
        <f ca="1">SUMIFS(別添!K$5:K$29,別添!$B$5:$B$29,$B22)</f>
        <v>0</v>
      </c>
      <c r="K22" s="175">
        <f ca="1">SUMIFS(別添!L$5:L$29,別添!$B$5:$B$29,$B22)</f>
        <v>0</v>
      </c>
      <c r="L22" s="107">
        <f ca="1">SUMIFS(別添!M$5:M$29,別添!$B$5:$B$29,$B22)</f>
        <v>0</v>
      </c>
      <c r="M22" s="175">
        <f t="shared" ca="1" si="2"/>
        <v>0</v>
      </c>
      <c r="N22" s="139"/>
    </row>
    <row r="23" spans="1:14" ht="21" customHeight="1">
      <c r="A23" s="173">
        <f t="shared" si="0"/>
        <v>19</v>
      </c>
      <c r="B23" s="185"/>
      <c r="C23" s="174">
        <f ca="1">IFERROR(VLOOKUP($B23,別添!$B$5:$G$29,2,FALSE),"")</f>
        <v>0</v>
      </c>
      <c r="D23" s="172">
        <f ca="1">IFERROR(VLOOKUP($B23,別添!$B$5:$G$29,4,FALSE),"")</f>
        <v>0</v>
      </c>
      <c r="E23" s="172">
        <f ca="1">IFERROR(VLOOKUP($B23,別添!$B$5:$G$29,5,FALSE),"")</f>
        <v>0</v>
      </c>
      <c r="F23" s="186" t="str">
        <f ca="1">IFERROR(VLOOKUP($B23,別添!$B$5:$G$29,6,FALSE),"")</f>
        <v/>
      </c>
      <c r="G23" s="156" t="str">
        <f ca="1">IF(M23&gt;0,変更申請書!$W$7,"")</f>
        <v/>
      </c>
      <c r="H23" s="188">
        <f ca="1">SUMIFS(別添!I$5:I$29,別添!$B$5:$B$29,$B23)</f>
        <v>0</v>
      </c>
      <c r="I23" s="189" t="str">
        <f ca="1">IFERROR(IF(COUNTIFS(別添!$B$5:$B$29,B23,別添!$J$5:$J$29,"有")&gt;0,"有",""),"")</f>
        <v/>
      </c>
      <c r="J23" s="107">
        <f ca="1">SUMIFS(別添!K$5:K$29,別添!$B$5:$B$29,$B23)</f>
        <v>0</v>
      </c>
      <c r="K23" s="175">
        <f ca="1">SUMIFS(別添!L$5:L$29,別添!$B$5:$B$29,$B23)</f>
        <v>0</v>
      </c>
      <c r="L23" s="107">
        <f ca="1">SUMIFS(別添!M$5:M$29,別添!$B$5:$B$29,$B23)</f>
        <v>0</v>
      </c>
      <c r="M23" s="175">
        <f t="shared" ca="1" si="2"/>
        <v>0</v>
      </c>
      <c r="N23" s="139"/>
    </row>
    <row r="24" spans="1:14" ht="21" customHeight="1">
      <c r="A24" s="173">
        <f t="shared" si="0"/>
        <v>20</v>
      </c>
      <c r="B24" s="185"/>
      <c r="C24" s="174">
        <f ca="1">IFERROR(VLOOKUP($B24,別添!$B$5:$G$29,2,FALSE),"")</f>
        <v>0</v>
      </c>
      <c r="D24" s="172">
        <f ca="1">IFERROR(VLOOKUP($B24,別添!$B$5:$G$29,4,FALSE),"")</f>
        <v>0</v>
      </c>
      <c r="E24" s="172">
        <f ca="1">IFERROR(VLOOKUP($B24,別添!$B$5:$G$29,5,FALSE),"")</f>
        <v>0</v>
      </c>
      <c r="F24" s="186" t="str">
        <f ca="1">IFERROR(VLOOKUP($B24,別添!$B$5:$G$29,6,FALSE),"")</f>
        <v/>
      </c>
      <c r="G24" s="156" t="str">
        <f ca="1">IF(M24&gt;0,変更申請書!$W$7,"")</f>
        <v/>
      </c>
      <c r="H24" s="188">
        <f ca="1">SUMIFS(別添!I$5:I$29,別添!$B$5:$B$29,$B24)</f>
        <v>0</v>
      </c>
      <c r="I24" s="189" t="str">
        <f ca="1">IFERROR(IF(COUNTIFS(別添!$B$5:$B$29,B24,別添!$J$5:$J$29,"有")&gt;0,"有",""),"")</f>
        <v/>
      </c>
      <c r="J24" s="107">
        <f ca="1">SUMIFS(別添!K$5:K$29,別添!$B$5:$B$29,$B24)</f>
        <v>0</v>
      </c>
      <c r="K24" s="175">
        <f ca="1">SUMIFS(別添!L$5:L$29,別添!$B$5:$B$29,$B24)</f>
        <v>0</v>
      </c>
      <c r="L24" s="107">
        <f ca="1">SUMIFS(別添!M$5:M$29,別添!$B$5:$B$29,$B24)</f>
        <v>0</v>
      </c>
      <c r="M24" s="175">
        <f t="shared" ca="1" si="2"/>
        <v>0</v>
      </c>
      <c r="N24" s="139"/>
    </row>
    <row r="25" spans="1:14" ht="21" customHeight="1">
      <c r="A25" s="173">
        <f t="shared" si="0"/>
        <v>21</v>
      </c>
      <c r="B25" s="185"/>
      <c r="C25" s="174">
        <f ca="1">IFERROR(VLOOKUP($B25,別添!$B$5:$G$29,2,FALSE),"")</f>
        <v>0</v>
      </c>
      <c r="D25" s="172">
        <f ca="1">IFERROR(VLOOKUP($B25,別添!$B$5:$G$29,4,FALSE),"")</f>
        <v>0</v>
      </c>
      <c r="E25" s="172">
        <f ca="1">IFERROR(VLOOKUP($B25,別添!$B$5:$G$29,5,FALSE),"")</f>
        <v>0</v>
      </c>
      <c r="F25" s="186" t="str">
        <f ca="1">IFERROR(VLOOKUP($B25,別添!$B$5:$G$29,6,FALSE),"")</f>
        <v/>
      </c>
      <c r="G25" s="156" t="str">
        <f ca="1">IF(M25&gt;0,変更申請書!$W$7,"")</f>
        <v/>
      </c>
      <c r="H25" s="188">
        <f ca="1">SUMIFS(別添!I$5:I$29,別添!$B$5:$B$29,$B25)</f>
        <v>0</v>
      </c>
      <c r="I25" s="189" t="str">
        <f ca="1">IFERROR(IF(COUNTIFS(別添!$B$5:$B$29,B25,別添!$J$5:$J$29,"有")&gt;0,"有",""),"")</f>
        <v/>
      </c>
      <c r="J25" s="107">
        <f ca="1">SUMIFS(別添!K$5:K$29,別添!$B$5:$B$29,$B25)</f>
        <v>0</v>
      </c>
      <c r="K25" s="175">
        <f ca="1">SUMIFS(別添!L$5:L$29,別添!$B$5:$B$29,$B25)</f>
        <v>0</v>
      </c>
      <c r="L25" s="107">
        <f ca="1">SUMIFS(別添!M$5:M$29,別添!$B$5:$B$29,$B25)</f>
        <v>0</v>
      </c>
      <c r="M25" s="175">
        <f t="shared" ca="1" si="2"/>
        <v>0</v>
      </c>
      <c r="N25" s="139"/>
    </row>
    <row r="26" spans="1:14" ht="21" customHeight="1">
      <c r="A26" s="173">
        <f t="shared" si="0"/>
        <v>22</v>
      </c>
      <c r="B26" s="185"/>
      <c r="C26" s="174">
        <f ca="1">IFERROR(VLOOKUP($B26,別添!$B$5:$G$29,2,FALSE),"")</f>
        <v>0</v>
      </c>
      <c r="D26" s="172">
        <f ca="1">IFERROR(VLOOKUP($B26,別添!$B$5:$G$29,4,FALSE),"")</f>
        <v>0</v>
      </c>
      <c r="E26" s="172">
        <f ca="1">IFERROR(VLOOKUP($B26,別添!$B$5:$G$29,5,FALSE),"")</f>
        <v>0</v>
      </c>
      <c r="F26" s="186" t="str">
        <f ca="1">IFERROR(VLOOKUP($B26,別添!$B$5:$G$29,6,FALSE),"")</f>
        <v/>
      </c>
      <c r="G26" s="156" t="str">
        <f ca="1">IF(M26&gt;0,変更申請書!$W$7,"")</f>
        <v/>
      </c>
      <c r="H26" s="188">
        <f ca="1">SUMIFS(別添!I$5:I$29,別添!$B$5:$B$29,$B26)</f>
        <v>0</v>
      </c>
      <c r="I26" s="189" t="str">
        <f ca="1">IFERROR(IF(COUNTIFS(別添!$B$5:$B$29,B26,別添!$J$5:$J$29,"有")&gt;0,"有",""),"")</f>
        <v/>
      </c>
      <c r="J26" s="107">
        <f ca="1">SUMIFS(別添!K$5:K$29,別添!$B$5:$B$29,$B26)</f>
        <v>0</v>
      </c>
      <c r="K26" s="175">
        <f ca="1">SUMIFS(別添!L$5:L$29,別添!$B$5:$B$29,$B26)</f>
        <v>0</v>
      </c>
      <c r="L26" s="107">
        <f ca="1">SUMIFS(別添!M$5:M$29,別添!$B$5:$B$29,$B26)</f>
        <v>0</v>
      </c>
      <c r="M26" s="175">
        <f t="shared" ca="1" si="2"/>
        <v>0</v>
      </c>
      <c r="N26" s="139"/>
    </row>
    <row r="27" spans="1:14" ht="21" customHeight="1">
      <c r="A27" s="173">
        <f t="shared" si="0"/>
        <v>23</v>
      </c>
      <c r="B27" s="185"/>
      <c r="C27" s="174">
        <f ca="1">IFERROR(VLOOKUP($B27,別添!$B$5:$G$29,2,FALSE),"")</f>
        <v>0</v>
      </c>
      <c r="D27" s="172">
        <f ca="1">IFERROR(VLOOKUP($B27,別添!$B$5:$G$29,4,FALSE),"")</f>
        <v>0</v>
      </c>
      <c r="E27" s="172">
        <f ca="1">IFERROR(VLOOKUP($B27,別添!$B$5:$G$29,5,FALSE),"")</f>
        <v>0</v>
      </c>
      <c r="F27" s="186" t="str">
        <f ca="1">IFERROR(VLOOKUP($B27,別添!$B$5:$G$29,6,FALSE),"")</f>
        <v/>
      </c>
      <c r="G27" s="156" t="str">
        <f ca="1">IF(M27&gt;0,変更申請書!$W$7,"")</f>
        <v/>
      </c>
      <c r="H27" s="188">
        <f ca="1">SUMIFS(別添!I$5:I$29,別添!$B$5:$B$29,$B27)</f>
        <v>0</v>
      </c>
      <c r="I27" s="189" t="str">
        <f ca="1">IFERROR(IF(COUNTIFS(別添!$B$5:$B$29,B27,別添!$J$5:$J$29,"有")&gt;0,"有",""),"")</f>
        <v/>
      </c>
      <c r="J27" s="107">
        <f ca="1">SUMIFS(別添!K$5:K$29,別添!$B$5:$B$29,$B27)</f>
        <v>0</v>
      </c>
      <c r="K27" s="175">
        <f ca="1">SUMIFS(別添!L$5:L$29,別添!$B$5:$B$29,$B27)</f>
        <v>0</v>
      </c>
      <c r="L27" s="107">
        <f ca="1">SUMIFS(別添!M$5:M$29,別添!$B$5:$B$29,$B27)</f>
        <v>0</v>
      </c>
      <c r="M27" s="175">
        <f t="shared" ca="1" si="2"/>
        <v>0</v>
      </c>
      <c r="N27" s="139"/>
    </row>
    <row r="28" spans="1:14" ht="21" customHeight="1">
      <c r="A28" s="173">
        <f t="shared" si="0"/>
        <v>24</v>
      </c>
      <c r="B28" s="185"/>
      <c r="C28" s="174">
        <f ca="1">IFERROR(VLOOKUP($B28,別添!$B$5:$G$29,2,FALSE),"")</f>
        <v>0</v>
      </c>
      <c r="D28" s="172">
        <f ca="1">IFERROR(VLOOKUP($B28,別添!$B$5:$G$29,4,FALSE),"")</f>
        <v>0</v>
      </c>
      <c r="E28" s="172">
        <f ca="1">IFERROR(VLOOKUP($B28,別添!$B$5:$G$29,5,FALSE),"")</f>
        <v>0</v>
      </c>
      <c r="F28" s="186" t="str">
        <f ca="1">IFERROR(VLOOKUP($B28,別添!$B$5:$G$29,6,FALSE),"")</f>
        <v/>
      </c>
      <c r="G28" s="156" t="str">
        <f ca="1">IF(M28&gt;0,変更申請書!$W$7,"")</f>
        <v/>
      </c>
      <c r="H28" s="188">
        <f ca="1">SUMIFS(別添!I$5:I$29,別添!$B$5:$B$29,$B28)</f>
        <v>0</v>
      </c>
      <c r="I28" s="189" t="str">
        <f ca="1">IFERROR(IF(COUNTIFS(別添!$B$5:$B$29,B28,別添!$J$5:$J$29,"有")&gt;0,"有",""),"")</f>
        <v/>
      </c>
      <c r="J28" s="107">
        <f ca="1">SUMIFS(別添!K$5:K$29,別添!$B$5:$B$29,$B28)</f>
        <v>0</v>
      </c>
      <c r="K28" s="175">
        <f ca="1">SUMIFS(別添!L$5:L$29,別添!$B$5:$B$29,$B28)</f>
        <v>0</v>
      </c>
      <c r="L28" s="107">
        <f ca="1">SUMIFS(別添!M$5:M$29,別添!$B$5:$B$29,$B28)</f>
        <v>0</v>
      </c>
      <c r="M28" s="175">
        <f t="shared" ca="1" si="2"/>
        <v>0</v>
      </c>
      <c r="N28" s="139"/>
    </row>
    <row r="29" spans="1:14" ht="21" customHeight="1">
      <c r="A29" s="173">
        <f t="shared" si="0"/>
        <v>25</v>
      </c>
      <c r="B29" s="185"/>
      <c r="C29" s="174">
        <f ca="1">IFERROR(VLOOKUP($B29,別添!$B$5:$G$29,2,FALSE),"")</f>
        <v>0</v>
      </c>
      <c r="D29" s="172">
        <f ca="1">IFERROR(VLOOKUP($B29,別添!$B$5:$G$29,4,FALSE),"")</f>
        <v>0</v>
      </c>
      <c r="E29" s="172">
        <f ca="1">IFERROR(VLOOKUP($B29,別添!$B$5:$G$29,5,FALSE),"")</f>
        <v>0</v>
      </c>
      <c r="F29" s="186" t="str">
        <f ca="1">IFERROR(VLOOKUP($B29,別添!$B$5:$G$29,6,FALSE),"")</f>
        <v/>
      </c>
      <c r="G29" s="156" t="str">
        <f ca="1">IF(M29&gt;0,変更申請書!$W$7,"")</f>
        <v/>
      </c>
      <c r="H29" s="188">
        <f ca="1">SUMIFS(別添!I$5:I$29,別添!$B$5:$B$29,$B29)</f>
        <v>0</v>
      </c>
      <c r="I29" s="189" t="str">
        <f ca="1">IFERROR(IF(COUNTIFS(別添!$B$5:$B$29,B29,別添!$J$5:$J$29,"有")&gt;0,"有",""),"")</f>
        <v/>
      </c>
      <c r="J29" s="107">
        <f ca="1">SUMIFS(別添!K$5:K$29,別添!$B$5:$B$29,$B29)</f>
        <v>0</v>
      </c>
      <c r="K29" s="175">
        <f ca="1">SUMIFS(別添!L$5:L$29,別添!$B$5:$B$29,$B29)</f>
        <v>0</v>
      </c>
      <c r="L29" s="107">
        <f ca="1">SUMIFS(別添!M$5:M$29,別添!$B$5:$B$29,$B29)</f>
        <v>0</v>
      </c>
      <c r="M29" s="175">
        <f t="shared" ca="1" si="2"/>
        <v>0</v>
      </c>
      <c r="N29" s="139"/>
    </row>
    <row r="30" spans="1:14" ht="21" customHeight="1">
      <c r="A30" s="173">
        <f t="shared" si="0"/>
        <v>26</v>
      </c>
      <c r="B30" s="185"/>
      <c r="C30" s="174">
        <f ca="1">IFERROR(VLOOKUP($B30,別添!$B$5:$G$29,2,FALSE),"")</f>
        <v>0</v>
      </c>
      <c r="D30" s="172">
        <f ca="1">IFERROR(VLOOKUP($B30,別添!$B$5:$G$29,4,FALSE),"")</f>
        <v>0</v>
      </c>
      <c r="E30" s="172">
        <f ca="1">IFERROR(VLOOKUP($B30,別添!$B$5:$G$29,5,FALSE),"")</f>
        <v>0</v>
      </c>
      <c r="F30" s="186" t="str">
        <f ca="1">IFERROR(VLOOKUP($B30,別添!$B$5:$G$29,6,FALSE),"")</f>
        <v/>
      </c>
      <c r="G30" s="156" t="str">
        <f ca="1">IF(M30&gt;0,変更申請書!$W$7,"")</f>
        <v/>
      </c>
      <c r="H30" s="188">
        <f ca="1">SUMIFS(別添!I$5:I$29,別添!$B$5:$B$29,$B30)</f>
        <v>0</v>
      </c>
      <c r="I30" s="189" t="str">
        <f ca="1">IFERROR(IF(COUNTIFS(別添!$B$5:$B$29,B30,別添!$J$5:$J$29,"有")&gt;0,"有",""),"")</f>
        <v/>
      </c>
      <c r="J30" s="107">
        <f ca="1">SUMIFS(別添!K$5:K$29,別添!$B$5:$B$29,$B30)</f>
        <v>0</v>
      </c>
      <c r="K30" s="175">
        <f ca="1">SUMIFS(別添!L$5:L$29,別添!$B$5:$B$29,$B30)</f>
        <v>0</v>
      </c>
      <c r="L30" s="107">
        <f ca="1">SUMIFS(別添!M$5:M$29,別添!$B$5:$B$29,$B30)</f>
        <v>0</v>
      </c>
      <c r="M30" s="175">
        <f t="shared" ref="M30:M93" ca="1" si="3">SUM(H30,J30,K30,L30)</f>
        <v>0</v>
      </c>
      <c r="N30" s="139"/>
    </row>
    <row r="31" spans="1:14" ht="21" customHeight="1">
      <c r="A31" s="173">
        <f t="shared" si="0"/>
        <v>27</v>
      </c>
      <c r="B31" s="185"/>
      <c r="C31" s="174">
        <f ca="1">IFERROR(VLOOKUP($B31,別添!$B$5:$G$29,2,FALSE),"")</f>
        <v>0</v>
      </c>
      <c r="D31" s="172">
        <f ca="1">IFERROR(VLOOKUP($B31,別添!$B$5:$G$29,4,FALSE),"")</f>
        <v>0</v>
      </c>
      <c r="E31" s="172">
        <f ca="1">IFERROR(VLOOKUP($B31,別添!$B$5:$G$29,5,FALSE),"")</f>
        <v>0</v>
      </c>
      <c r="F31" s="186" t="str">
        <f ca="1">IFERROR(VLOOKUP($B31,別添!$B$5:$G$29,6,FALSE),"")</f>
        <v/>
      </c>
      <c r="G31" s="156" t="str">
        <f ca="1">IF(M31&gt;0,変更申請書!$W$7,"")</f>
        <v/>
      </c>
      <c r="H31" s="188">
        <f ca="1">SUMIFS(別添!I$5:I$29,別添!$B$5:$B$29,$B31)</f>
        <v>0</v>
      </c>
      <c r="I31" s="189" t="str">
        <f ca="1">IFERROR(IF(COUNTIFS(別添!$B$5:$B$29,B31,別添!$J$5:$J$29,"有")&gt;0,"有",""),"")</f>
        <v/>
      </c>
      <c r="J31" s="107">
        <f ca="1">SUMIFS(別添!K$5:K$29,別添!$B$5:$B$29,$B31)</f>
        <v>0</v>
      </c>
      <c r="K31" s="175">
        <f ca="1">SUMIFS(別添!L$5:L$29,別添!$B$5:$B$29,$B31)</f>
        <v>0</v>
      </c>
      <c r="L31" s="107">
        <f ca="1">SUMIFS(別添!M$5:M$29,別添!$B$5:$B$29,$B31)</f>
        <v>0</v>
      </c>
      <c r="M31" s="175">
        <f t="shared" ca="1" si="3"/>
        <v>0</v>
      </c>
      <c r="N31" s="139"/>
    </row>
    <row r="32" spans="1:14" ht="21" customHeight="1">
      <c r="A32" s="173">
        <f t="shared" si="0"/>
        <v>28</v>
      </c>
      <c r="B32" s="185"/>
      <c r="C32" s="174">
        <f ca="1">IFERROR(VLOOKUP($B32,別添!$B$5:$G$29,2,FALSE),"")</f>
        <v>0</v>
      </c>
      <c r="D32" s="172">
        <f ca="1">IFERROR(VLOOKUP($B32,別添!$B$5:$G$29,4,FALSE),"")</f>
        <v>0</v>
      </c>
      <c r="E32" s="172">
        <f ca="1">IFERROR(VLOOKUP($B32,別添!$B$5:$G$29,5,FALSE),"")</f>
        <v>0</v>
      </c>
      <c r="F32" s="186" t="str">
        <f ca="1">IFERROR(VLOOKUP($B32,別添!$B$5:$G$29,6,FALSE),"")</f>
        <v/>
      </c>
      <c r="G32" s="156" t="str">
        <f ca="1">IF(M32&gt;0,変更申請書!$W$7,"")</f>
        <v/>
      </c>
      <c r="H32" s="188">
        <f ca="1">SUMIFS(別添!I$5:I$29,別添!$B$5:$B$29,$B32)</f>
        <v>0</v>
      </c>
      <c r="I32" s="189" t="str">
        <f ca="1">IFERROR(IF(COUNTIFS(別添!$B$5:$B$29,B32,別添!$J$5:$J$29,"有")&gt;0,"有",""),"")</f>
        <v/>
      </c>
      <c r="J32" s="107">
        <f ca="1">SUMIFS(別添!K$5:K$29,別添!$B$5:$B$29,$B32)</f>
        <v>0</v>
      </c>
      <c r="K32" s="175">
        <f ca="1">SUMIFS(別添!L$5:L$29,別添!$B$5:$B$29,$B32)</f>
        <v>0</v>
      </c>
      <c r="L32" s="107">
        <f ca="1">SUMIFS(別添!M$5:M$29,別添!$B$5:$B$29,$B32)</f>
        <v>0</v>
      </c>
      <c r="M32" s="175">
        <f t="shared" ca="1" si="3"/>
        <v>0</v>
      </c>
      <c r="N32" s="139"/>
    </row>
    <row r="33" spans="1:14" ht="21" customHeight="1">
      <c r="A33" s="173">
        <f t="shared" si="0"/>
        <v>29</v>
      </c>
      <c r="B33" s="185"/>
      <c r="C33" s="174">
        <f ca="1">IFERROR(VLOOKUP($B33,別添!$B$5:$G$29,2,FALSE),"")</f>
        <v>0</v>
      </c>
      <c r="D33" s="172">
        <f ca="1">IFERROR(VLOOKUP($B33,別添!$B$5:$G$29,4,FALSE),"")</f>
        <v>0</v>
      </c>
      <c r="E33" s="172">
        <f ca="1">IFERROR(VLOOKUP($B33,別添!$B$5:$G$29,5,FALSE),"")</f>
        <v>0</v>
      </c>
      <c r="F33" s="186" t="str">
        <f ca="1">IFERROR(VLOOKUP($B33,別添!$B$5:$G$29,6,FALSE),"")</f>
        <v/>
      </c>
      <c r="G33" s="156" t="str">
        <f ca="1">IF(M33&gt;0,変更申請書!$W$7,"")</f>
        <v/>
      </c>
      <c r="H33" s="188">
        <f ca="1">SUMIFS(別添!I$5:I$29,別添!$B$5:$B$29,$B33)</f>
        <v>0</v>
      </c>
      <c r="I33" s="189" t="str">
        <f ca="1">IFERROR(IF(COUNTIFS(別添!$B$5:$B$29,B33,別添!$J$5:$J$29,"有")&gt;0,"有",""),"")</f>
        <v/>
      </c>
      <c r="J33" s="107">
        <f ca="1">SUMIFS(別添!K$5:K$29,別添!$B$5:$B$29,$B33)</f>
        <v>0</v>
      </c>
      <c r="K33" s="175">
        <f ca="1">SUMIFS(別添!L$5:L$29,別添!$B$5:$B$29,$B33)</f>
        <v>0</v>
      </c>
      <c r="L33" s="107">
        <f ca="1">SUMIFS(別添!M$5:M$29,別添!$B$5:$B$29,$B33)</f>
        <v>0</v>
      </c>
      <c r="M33" s="175">
        <f t="shared" ca="1" si="3"/>
        <v>0</v>
      </c>
      <c r="N33" s="139"/>
    </row>
    <row r="34" spans="1:14" ht="21" customHeight="1">
      <c r="A34" s="173">
        <f t="shared" si="0"/>
        <v>30</v>
      </c>
      <c r="B34" s="185"/>
      <c r="C34" s="174">
        <f ca="1">IFERROR(VLOOKUP($B34,別添!$B$5:$G$29,2,FALSE),"")</f>
        <v>0</v>
      </c>
      <c r="D34" s="172">
        <f ca="1">IFERROR(VLOOKUP($B34,別添!$B$5:$G$29,4,FALSE),"")</f>
        <v>0</v>
      </c>
      <c r="E34" s="172">
        <f ca="1">IFERROR(VLOOKUP($B34,別添!$B$5:$G$29,5,FALSE),"")</f>
        <v>0</v>
      </c>
      <c r="F34" s="186" t="str">
        <f ca="1">IFERROR(VLOOKUP($B34,別添!$B$5:$G$29,6,FALSE),"")</f>
        <v/>
      </c>
      <c r="G34" s="156" t="str">
        <f ca="1">IF(M34&gt;0,変更申請書!$W$7,"")</f>
        <v/>
      </c>
      <c r="H34" s="188">
        <f ca="1">SUMIFS(別添!I$5:I$29,別添!$B$5:$B$29,$B34)</f>
        <v>0</v>
      </c>
      <c r="I34" s="189" t="str">
        <f ca="1">IFERROR(IF(COUNTIFS(別添!$B$5:$B$29,B34,別添!$J$5:$J$29,"有")&gt;0,"有",""),"")</f>
        <v/>
      </c>
      <c r="J34" s="107">
        <f ca="1">SUMIFS(別添!K$5:K$29,別添!$B$5:$B$29,$B34)</f>
        <v>0</v>
      </c>
      <c r="K34" s="175">
        <f ca="1">SUMIFS(別添!L$5:L$29,別添!$B$5:$B$29,$B34)</f>
        <v>0</v>
      </c>
      <c r="L34" s="107">
        <f ca="1">SUMIFS(別添!M$5:M$29,別添!$B$5:$B$29,$B34)</f>
        <v>0</v>
      </c>
      <c r="M34" s="175">
        <f t="shared" ca="1" si="3"/>
        <v>0</v>
      </c>
      <c r="N34" s="139"/>
    </row>
    <row r="35" spans="1:14" ht="21" customHeight="1">
      <c r="A35" s="173">
        <f t="shared" si="0"/>
        <v>31</v>
      </c>
      <c r="B35" s="185"/>
      <c r="C35" s="174">
        <f ca="1">IFERROR(VLOOKUP($B35,別添!$B$5:$G$29,2,FALSE),"")</f>
        <v>0</v>
      </c>
      <c r="D35" s="172">
        <f ca="1">IFERROR(VLOOKUP($B35,別添!$B$5:$G$29,4,FALSE),"")</f>
        <v>0</v>
      </c>
      <c r="E35" s="172">
        <f ca="1">IFERROR(VLOOKUP($B35,別添!$B$5:$G$29,5,FALSE),"")</f>
        <v>0</v>
      </c>
      <c r="F35" s="186" t="str">
        <f ca="1">IFERROR(VLOOKUP($B35,別添!$B$5:$G$29,6,FALSE),"")</f>
        <v/>
      </c>
      <c r="G35" s="156" t="str">
        <f ca="1">IF(M35&gt;0,変更申請書!$W$7,"")</f>
        <v/>
      </c>
      <c r="H35" s="188">
        <f ca="1">SUMIFS(別添!I$5:I$29,別添!$B$5:$B$29,$B35)</f>
        <v>0</v>
      </c>
      <c r="I35" s="189" t="str">
        <f ca="1">IFERROR(IF(COUNTIFS(別添!$B$5:$B$29,B35,別添!$J$5:$J$29,"有")&gt;0,"有",""),"")</f>
        <v/>
      </c>
      <c r="J35" s="107">
        <f ca="1">SUMIFS(別添!K$5:K$29,別添!$B$5:$B$29,$B35)</f>
        <v>0</v>
      </c>
      <c r="K35" s="175">
        <f ca="1">SUMIFS(別添!L$5:L$29,別添!$B$5:$B$29,$B35)</f>
        <v>0</v>
      </c>
      <c r="L35" s="107">
        <f ca="1">SUMIFS(別添!M$5:M$29,別添!$B$5:$B$29,$B35)</f>
        <v>0</v>
      </c>
      <c r="M35" s="175">
        <f t="shared" ca="1" si="3"/>
        <v>0</v>
      </c>
      <c r="N35" s="139"/>
    </row>
    <row r="36" spans="1:14" ht="21" customHeight="1">
      <c r="A36" s="173">
        <f t="shared" si="0"/>
        <v>32</v>
      </c>
      <c r="B36" s="185"/>
      <c r="C36" s="174">
        <f ca="1">IFERROR(VLOOKUP($B36,別添!$B$5:$G$29,2,FALSE),"")</f>
        <v>0</v>
      </c>
      <c r="D36" s="172">
        <f ca="1">IFERROR(VLOOKUP($B36,別添!$B$5:$G$29,4,FALSE),"")</f>
        <v>0</v>
      </c>
      <c r="E36" s="172">
        <f ca="1">IFERROR(VLOOKUP($B36,別添!$B$5:$G$29,5,FALSE),"")</f>
        <v>0</v>
      </c>
      <c r="F36" s="186" t="str">
        <f ca="1">IFERROR(VLOOKUP($B36,別添!$B$5:$G$29,6,FALSE),"")</f>
        <v/>
      </c>
      <c r="G36" s="156" t="str">
        <f ca="1">IF(M36&gt;0,変更申請書!$W$7,"")</f>
        <v/>
      </c>
      <c r="H36" s="188">
        <f ca="1">SUMIFS(別添!I$5:I$29,別添!$B$5:$B$29,$B36)</f>
        <v>0</v>
      </c>
      <c r="I36" s="189" t="str">
        <f ca="1">IFERROR(IF(COUNTIFS(別添!$B$5:$B$29,B36,別添!$J$5:$J$29,"有")&gt;0,"有",""),"")</f>
        <v/>
      </c>
      <c r="J36" s="107">
        <f ca="1">SUMIFS(別添!K$5:K$29,別添!$B$5:$B$29,$B36)</f>
        <v>0</v>
      </c>
      <c r="K36" s="175">
        <f ca="1">SUMIFS(別添!L$5:L$29,別添!$B$5:$B$29,$B36)</f>
        <v>0</v>
      </c>
      <c r="L36" s="107">
        <f ca="1">SUMIFS(別添!M$5:M$29,別添!$B$5:$B$29,$B36)</f>
        <v>0</v>
      </c>
      <c r="M36" s="175">
        <f t="shared" ca="1" si="3"/>
        <v>0</v>
      </c>
      <c r="N36" s="139"/>
    </row>
    <row r="37" spans="1:14" ht="21" customHeight="1">
      <c r="A37" s="173">
        <f t="shared" si="0"/>
        <v>33</v>
      </c>
      <c r="B37" s="185"/>
      <c r="C37" s="174">
        <f ca="1">IFERROR(VLOOKUP($B37,別添!$B$5:$G$29,2,FALSE),"")</f>
        <v>0</v>
      </c>
      <c r="D37" s="172">
        <f ca="1">IFERROR(VLOOKUP($B37,別添!$B$5:$G$29,4,FALSE),"")</f>
        <v>0</v>
      </c>
      <c r="E37" s="172">
        <f ca="1">IFERROR(VLOOKUP($B37,別添!$B$5:$G$29,5,FALSE),"")</f>
        <v>0</v>
      </c>
      <c r="F37" s="186" t="str">
        <f ca="1">IFERROR(VLOOKUP($B37,別添!$B$5:$G$29,6,FALSE),"")</f>
        <v/>
      </c>
      <c r="G37" s="156" t="str">
        <f ca="1">IF(M37&gt;0,変更申請書!$W$7,"")</f>
        <v/>
      </c>
      <c r="H37" s="188">
        <f ca="1">SUMIFS(別添!I$5:I$29,別添!$B$5:$B$29,$B37)</f>
        <v>0</v>
      </c>
      <c r="I37" s="189" t="str">
        <f ca="1">IFERROR(IF(COUNTIFS(別添!$B$5:$B$29,B37,別添!$J$5:$J$29,"有")&gt;0,"有",""),"")</f>
        <v/>
      </c>
      <c r="J37" s="107">
        <f ca="1">SUMIFS(別添!K$5:K$29,別添!$B$5:$B$29,$B37)</f>
        <v>0</v>
      </c>
      <c r="K37" s="175">
        <f ca="1">SUMIFS(別添!L$5:L$29,別添!$B$5:$B$29,$B37)</f>
        <v>0</v>
      </c>
      <c r="L37" s="107">
        <f ca="1">SUMIFS(別添!M$5:M$29,別添!$B$5:$B$29,$B37)</f>
        <v>0</v>
      </c>
      <c r="M37" s="175">
        <f t="shared" ca="1" si="3"/>
        <v>0</v>
      </c>
      <c r="N37" s="139"/>
    </row>
    <row r="38" spans="1:14" ht="21" customHeight="1">
      <c r="A38" s="173">
        <f t="shared" si="0"/>
        <v>34</v>
      </c>
      <c r="B38" s="185"/>
      <c r="C38" s="174">
        <f ca="1">IFERROR(VLOOKUP($B38,別添!$B$5:$G$29,2,FALSE),"")</f>
        <v>0</v>
      </c>
      <c r="D38" s="172">
        <f ca="1">IFERROR(VLOOKUP($B38,別添!$B$5:$G$29,4,FALSE),"")</f>
        <v>0</v>
      </c>
      <c r="E38" s="172">
        <f ca="1">IFERROR(VLOOKUP($B38,別添!$B$5:$G$29,5,FALSE),"")</f>
        <v>0</v>
      </c>
      <c r="F38" s="186" t="str">
        <f ca="1">IFERROR(VLOOKUP($B38,別添!$B$5:$G$29,6,FALSE),"")</f>
        <v/>
      </c>
      <c r="G38" s="156" t="str">
        <f ca="1">IF(M38&gt;0,変更申請書!$W$7,"")</f>
        <v/>
      </c>
      <c r="H38" s="188">
        <f ca="1">SUMIFS(別添!I$5:I$29,別添!$B$5:$B$29,$B38)</f>
        <v>0</v>
      </c>
      <c r="I38" s="189" t="str">
        <f ca="1">IFERROR(IF(COUNTIFS(別添!$B$5:$B$29,B38,別添!$J$5:$J$29,"有")&gt;0,"有",""),"")</f>
        <v/>
      </c>
      <c r="J38" s="107">
        <f ca="1">SUMIFS(別添!K$5:K$29,別添!$B$5:$B$29,$B38)</f>
        <v>0</v>
      </c>
      <c r="K38" s="175">
        <f ca="1">SUMIFS(別添!L$5:L$29,別添!$B$5:$B$29,$B38)</f>
        <v>0</v>
      </c>
      <c r="L38" s="107">
        <f ca="1">SUMIFS(別添!M$5:M$29,別添!$B$5:$B$29,$B38)</f>
        <v>0</v>
      </c>
      <c r="M38" s="175">
        <f t="shared" ca="1" si="3"/>
        <v>0</v>
      </c>
      <c r="N38" s="139"/>
    </row>
    <row r="39" spans="1:14" ht="21" customHeight="1">
      <c r="A39" s="173">
        <f t="shared" si="0"/>
        <v>35</v>
      </c>
      <c r="B39" s="185"/>
      <c r="C39" s="174">
        <f ca="1">IFERROR(VLOOKUP($B39,別添!$B$5:$G$29,2,FALSE),"")</f>
        <v>0</v>
      </c>
      <c r="D39" s="172">
        <f ca="1">IFERROR(VLOOKUP($B39,別添!$B$5:$G$29,4,FALSE),"")</f>
        <v>0</v>
      </c>
      <c r="E39" s="172">
        <f ca="1">IFERROR(VLOOKUP($B39,別添!$B$5:$G$29,5,FALSE),"")</f>
        <v>0</v>
      </c>
      <c r="F39" s="186" t="str">
        <f ca="1">IFERROR(VLOOKUP($B39,別添!$B$5:$G$29,6,FALSE),"")</f>
        <v/>
      </c>
      <c r="G39" s="156" t="str">
        <f ca="1">IF(M39&gt;0,変更申請書!$W$7,"")</f>
        <v/>
      </c>
      <c r="H39" s="188">
        <f ca="1">SUMIFS(別添!I$5:I$29,別添!$B$5:$B$29,$B39)</f>
        <v>0</v>
      </c>
      <c r="I39" s="189" t="str">
        <f ca="1">IFERROR(IF(COUNTIFS(別添!$B$5:$B$29,B39,別添!$J$5:$J$29,"有")&gt;0,"有",""),"")</f>
        <v/>
      </c>
      <c r="J39" s="107">
        <f ca="1">SUMIFS(別添!K$5:K$29,別添!$B$5:$B$29,$B39)</f>
        <v>0</v>
      </c>
      <c r="K39" s="175">
        <f ca="1">SUMIFS(別添!L$5:L$29,別添!$B$5:$B$29,$B39)</f>
        <v>0</v>
      </c>
      <c r="L39" s="107">
        <f ca="1">SUMIFS(別添!M$5:M$29,別添!$B$5:$B$29,$B39)</f>
        <v>0</v>
      </c>
      <c r="M39" s="175">
        <f t="shared" ca="1" si="3"/>
        <v>0</v>
      </c>
      <c r="N39" s="139"/>
    </row>
    <row r="40" spans="1:14" ht="21" customHeight="1">
      <c r="A40" s="173">
        <f t="shared" si="0"/>
        <v>36</v>
      </c>
      <c r="B40" s="185"/>
      <c r="C40" s="174">
        <f ca="1">IFERROR(VLOOKUP($B40,別添!$B$5:$G$29,2,FALSE),"")</f>
        <v>0</v>
      </c>
      <c r="D40" s="172">
        <f ca="1">IFERROR(VLOOKUP($B40,別添!$B$5:$G$29,4,FALSE),"")</f>
        <v>0</v>
      </c>
      <c r="E40" s="172">
        <f ca="1">IFERROR(VLOOKUP($B40,別添!$B$5:$G$29,5,FALSE),"")</f>
        <v>0</v>
      </c>
      <c r="F40" s="186" t="str">
        <f ca="1">IFERROR(VLOOKUP($B40,別添!$B$5:$G$29,6,FALSE),"")</f>
        <v/>
      </c>
      <c r="G40" s="156" t="str">
        <f ca="1">IF(M40&gt;0,変更申請書!$W$7,"")</f>
        <v/>
      </c>
      <c r="H40" s="188">
        <f ca="1">SUMIFS(別添!I$5:I$29,別添!$B$5:$B$29,$B40)</f>
        <v>0</v>
      </c>
      <c r="I40" s="189" t="str">
        <f ca="1">IFERROR(IF(COUNTIFS(別添!$B$5:$B$29,B40,別添!$J$5:$J$29,"有")&gt;0,"有",""),"")</f>
        <v/>
      </c>
      <c r="J40" s="107">
        <f ca="1">SUMIFS(別添!K$5:K$29,別添!$B$5:$B$29,$B40)</f>
        <v>0</v>
      </c>
      <c r="K40" s="175">
        <f ca="1">SUMIFS(別添!L$5:L$29,別添!$B$5:$B$29,$B40)</f>
        <v>0</v>
      </c>
      <c r="L40" s="107">
        <f ca="1">SUMIFS(別添!M$5:M$29,別添!$B$5:$B$29,$B40)</f>
        <v>0</v>
      </c>
      <c r="M40" s="175">
        <f t="shared" ca="1" si="3"/>
        <v>0</v>
      </c>
      <c r="N40" s="139"/>
    </row>
    <row r="41" spans="1:14" ht="21" customHeight="1">
      <c r="A41" s="173">
        <f t="shared" si="0"/>
        <v>37</v>
      </c>
      <c r="B41" s="185"/>
      <c r="C41" s="174">
        <f ca="1">IFERROR(VLOOKUP($B41,別添!$B$5:$G$29,2,FALSE),"")</f>
        <v>0</v>
      </c>
      <c r="D41" s="172">
        <f ca="1">IFERROR(VLOOKUP($B41,別添!$B$5:$G$29,4,FALSE),"")</f>
        <v>0</v>
      </c>
      <c r="E41" s="172">
        <f ca="1">IFERROR(VLOOKUP($B41,別添!$B$5:$G$29,5,FALSE),"")</f>
        <v>0</v>
      </c>
      <c r="F41" s="186" t="str">
        <f ca="1">IFERROR(VLOOKUP($B41,別添!$B$5:$G$29,6,FALSE),"")</f>
        <v/>
      </c>
      <c r="G41" s="156" t="str">
        <f ca="1">IF(M41&gt;0,変更申請書!$W$7,"")</f>
        <v/>
      </c>
      <c r="H41" s="188">
        <f ca="1">SUMIFS(別添!I$5:I$29,別添!$B$5:$B$29,$B41)</f>
        <v>0</v>
      </c>
      <c r="I41" s="189" t="str">
        <f ca="1">IFERROR(IF(COUNTIFS(別添!$B$5:$B$29,B41,別添!$J$5:$J$29,"有")&gt;0,"有",""),"")</f>
        <v/>
      </c>
      <c r="J41" s="107">
        <f ca="1">SUMIFS(別添!K$5:K$29,別添!$B$5:$B$29,$B41)</f>
        <v>0</v>
      </c>
      <c r="K41" s="175">
        <f ca="1">SUMIFS(別添!L$5:L$29,別添!$B$5:$B$29,$B41)</f>
        <v>0</v>
      </c>
      <c r="L41" s="107">
        <f ca="1">SUMIFS(別添!M$5:M$29,別添!$B$5:$B$29,$B41)</f>
        <v>0</v>
      </c>
      <c r="M41" s="175">
        <f t="shared" ca="1" si="3"/>
        <v>0</v>
      </c>
      <c r="N41" s="139"/>
    </row>
    <row r="42" spans="1:14" ht="21" customHeight="1">
      <c r="A42" s="173">
        <f t="shared" si="0"/>
        <v>38</v>
      </c>
      <c r="B42" s="185"/>
      <c r="C42" s="174">
        <f ca="1">IFERROR(VLOOKUP($B42,別添!$B$5:$G$29,2,FALSE),"")</f>
        <v>0</v>
      </c>
      <c r="D42" s="172">
        <f ca="1">IFERROR(VLOOKUP($B42,別添!$B$5:$G$29,4,FALSE),"")</f>
        <v>0</v>
      </c>
      <c r="E42" s="172">
        <f ca="1">IFERROR(VLOOKUP($B42,別添!$B$5:$G$29,5,FALSE),"")</f>
        <v>0</v>
      </c>
      <c r="F42" s="186" t="str">
        <f ca="1">IFERROR(VLOOKUP($B42,別添!$B$5:$G$29,6,FALSE),"")</f>
        <v/>
      </c>
      <c r="G42" s="156" t="str">
        <f ca="1">IF(M42&gt;0,変更申請書!$W$7,"")</f>
        <v/>
      </c>
      <c r="H42" s="188">
        <f ca="1">SUMIFS(別添!I$5:I$29,別添!$B$5:$B$29,$B42)</f>
        <v>0</v>
      </c>
      <c r="I42" s="189" t="str">
        <f ca="1">IFERROR(IF(COUNTIFS(別添!$B$5:$B$29,B42,別添!$J$5:$J$29,"有")&gt;0,"有",""),"")</f>
        <v/>
      </c>
      <c r="J42" s="107">
        <f ca="1">SUMIFS(別添!K$5:K$29,別添!$B$5:$B$29,$B42)</f>
        <v>0</v>
      </c>
      <c r="K42" s="175">
        <f ca="1">SUMIFS(別添!L$5:L$29,別添!$B$5:$B$29,$B42)</f>
        <v>0</v>
      </c>
      <c r="L42" s="107">
        <f ca="1">SUMIFS(別添!M$5:M$29,別添!$B$5:$B$29,$B42)</f>
        <v>0</v>
      </c>
      <c r="M42" s="175">
        <f t="shared" ca="1" si="3"/>
        <v>0</v>
      </c>
      <c r="N42" s="139"/>
    </row>
    <row r="43" spans="1:14" ht="21" customHeight="1">
      <c r="A43" s="173">
        <f t="shared" si="0"/>
        <v>39</v>
      </c>
      <c r="B43" s="185"/>
      <c r="C43" s="174">
        <f ca="1">IFERROR(VLOOKUP($B43,別添!$B$5:$G$29,2,FALSE),"")</f>
        <v>0</v>
      </c>
      <c r="D43" s="172">
        <f ca="1">IFERROR(VLOOKUP($B43,別添!$B$5:$G$29,4,FALSE),"")</f>
        <v>0</v>
      </c>
      <c r="E43" s="172">
        <f ca="1">IFERROR(VLOOKUP($B43,別添!$B$5:$G$29,5,FALSE),"")</f>
        <v>0</v>
      </c>
      <c r="F43" s="186" t="str">
        <f ca="1">IFERROR(VLOOKUP($B43,別添!$B$5:$G$29,6,FALSE),"")</f>
        <v/>
      </c>
      <c r="G43" s="156" t="str">
        <f ca="1">IF(M43&gt;0,変更申請書!$W$7,"")</f>
        <v/>
      </c>
      <c r="H43" s="188">
        <f ca="1">SUMIFS(別添!I$5:I$29,別添!$B$5:$B$29,$B43)</f>
        <v>0</v>
      </c>
      <c r="I43" s="189" t="str">
        <f ca="1">IFERROR(IF(COUNTIFS(別添!$B$5:$B$29,B43,別添!$J$5:$J$29,"有")&gt;0,"有",""),"")</f>
        <v/>
      </c>
      <c r="J43" s="107">
        <f ca="1">SUMIFS(別添!K$5:K$29,別添!$B$5:$B$29,$B43)</f>
        <v>0</v>
      </c>
      <c r="K43" s="175">
        <f ca="1">SUMIFS(別添!L$5:L$29,別添!$B$5:$B$29,$B43)</f>
        <v>0</v>
      </c>
      <c r="L43" s="107">
        <f ca="1">SUMIFS(別添!M$5:M$29,別添!$B$5:$B$29,$B43)</f>
        <v>0</v>
      </c>
      <c r="M43" s="175">
        <f t="shared" ca="1" si="3"/>
        <v>0</v>
      </c>
      <c r="N43" s="139"/>
    </row>
    <row r="44" spans="1:14" ht="21" customHeight="1">
      <c r="A44" s="173">
        <f t="shared" si="0"/>
        <v>40</v>
      </c>
      <c r="B44" s="185"/>
      <c r="C44" s="174">
        <f ca="1">IFERROR(VLOOKUP($B44,別添!$B$5:$G$29,2,FALSE),"")</f>
        <v>0</v>
      </c>
      <c r="D44" s="172">
        <f ca="1">IFERROR(VLOOKUP($B44,別添!$B$5:$G$29,4,FALSE),"")</f>
        <v>0</v>
      </c>
      <c r="E44" s="172">
        <f ca="1">IFERROR(VLOOKUP($B44,別添!$B$5:$G$29,5,FALSE),"")</f>
        <v>0</v>
      </c>
      <c r="F44" s="186" t="str">
        <f ca="1">IFERROR(VLOOKUP($B44,別添!$B$5:$G$29,6,FALSE),"")</f>
        <v/>
      </c>
      <c r="G44" s="156" t="str">
        <f ca="1">IF(M44&gt;0,変更申請書!$W$7,"")</f>
        <v/>
      </c>
      <c r="H44" s="188">
        <f ca="1">SUMIFS(別添!I$5:I$29,別添!$B$5:$B$29,$B44)</f>
        <v>0</v>
      </c>
      <c r="I44" s="189" t="str">
        <f ca="1">IFERROR(IF(COUNTIFS(別添!$B$5:$B$29,B44,別添!$J$5:$J$29,"有")&gt;0,"有",""),"")</f>
        <v/>
      </c>
      <c r="J44" s="107">
        <f ca="1">SUMIFS(別添!K$5:K$29,別添!$B$5:$B$29,$B44)</f>
        <v>0</v>
      </c>
      <c r="K44" s="175">
        <f ca="1">SUMIFS(別添!L$5:L$29,別添!$B$5:$B$29,$B44)</f>
        <v>0</v>
      </c>
      <c r="L44" s="107">
        <f ca="1">SUMIFS(別添!M$5:M$29,別添!$B$5:$B$29,$B44)</f>
        <v>0</v>
      </c>
      <c r="M44" s="175">
        <f t="shared" ca="1" si="3"/>
        <v>0</v>
      </c>
      <c r="N44" s="139"/>
    </row>
    <row r="45" spans="1:14" ht="21" customHeight="1">
      <c r="A45" s="173">
        <f t="shared" si="0"/>
        <v>41</v>
      </c>
      <c r="B45" s="185"/>
      <c r="C45" s="174">
        <f ca="1">IFERROR(VLOOKUP($B45,別添!$B$5:$G$29,2,FALSE),"")</f>
        <v>0</v>
      </c>
      <c r="D45" s="172">
        <f ca="1">IFERROR(VLOOKUP($B45,別添!$B$5:$G$29,4,FALSE),"")</f>
        <v>0</v>
      </c>
      <c r="E45" s="172">
        <f ca="1">IFERROR(VLOOKUP($B45,別添!$B$5:$G$29,5,FALSE),"")</f>
        <v>0</v>
      </c>
      <c r="F45" s="186" t="str">
        <f ca="1">IFERROR(VLOOKUP($B45,別添!$B$5:$G$29,6,FALSE),"")</f>
        <v/>
      </c>
      <c r="G45" s="156" t="str">
        <f ca="1">IF(M45&gt;0,変更申請書!$W$7,"")</f>
        <v/>
      </c>
      <c r="H45" s="188">
        <f ca="1">SUMIFS(別添!I$5:I$29,別添!$B$5:$B$29,$B45)</f>
        <v>0</v>
      </c>
      <c r="I45" s="189" t="str">
        <f ca="1">IFERROR(IF(COUNTIFS(別添!$B$5:$B$29,B45,別添!$J$5:$J$29,"有")&gt;0,"有",""),"")</f>
        <v/>
      </c>
      <c r="J45" s="107">
        <f ca="1">SUMIFS(別添!K$5:K$29,別添!$B$5:$B$29,$B45)</f>
        <v>0</v>
      </c>
      <c r="K45" s="175">
        <f ca="1">SUMIFS(別添!L$5:L$29,別添!$B$5:$B$29,$B45)</f>
        <v>0</v>
      </c>
      <c r="L45" s="107">
        <f ca="1">SUMIFS(別添!M$5:M$29,別添!$B$5:$B$29,$B45)</f>
        <v>0</v>
      </c>
      <c r="M45" s="175">
        <f t="shared" ca="1" si="3"/>
        <v>0</v>
      </c>
      <c r="N45" s="139"/>
    </row>
    <row r="46" spans="1:14" ht="21" customHeight="1">
      <c r="A46" s="173">
        <f t="shared" si="0"/>
        <v>42</v>
      </c>
      <c r="B46" s="185"/>
      <c r="C46" s="174">
        <f ca="1">IFERROR(VLOOKUP($B46,別添!$B$5:$G$29,2,FALSE),"")</f>
        <v>0</v>
      </c>
      <c r="D46" s="172">
        <f ca="1">IFERROR(VLOOKUP($B46,別添!$B$5:$G$29,4,FALSE),"")</f>
        <v>0</v>
      </c>
      <c r="E46" s="172">
        <f ca="1">IFERROR(VLOOKUP($B46,別添!$B$5:$G$29,5,FALSE),"")</f>
        <v>0</v>
      </c>
      <c r="F46" s="186" t="str">
        <f ca="1">IFERROR(VLOOKUP($B46,別添!$B$5:$G$29,6,FALSE),"")</f>
        <v/>
      </c>
      <c r="G46" s="156" t="str">
        <f ca="1">IF(M46&gt;0,変更申請書!$W$7,"")</f>
        <v/>
      </c>
      <c r="H46" s="188">
        <f ca="1">SUMIFS(別添!I$5:I$29,別添!$B$5:$B$29,$B46)</f>
        <v>0</v>
      </c>
      <c r="I46" s="189" t="str">
        <f ca="1">IFERROR(IF(COUNTIFS(別添!$B$5:$B$29,B46,別添!$J$5:$J$29,"有")&gt;0,"有",""),"")</f>
        <v/>
      </c>
      <c r="J46" s="107">
        <f ca="1">SUMIFS(別添!K$5:K$29,別添!$B$5:$B$29,$B46)</f>
        <v>0</v>
      </c>
      <c r="K46" s="175">
        <f ca="1">SUMIFS(別添!L$5:L$29,別添!$B$5:$B$29,$B46)</f>
        <v>0</v>
      </c>
      <c r="L46" s="107">
        <f ca="1">SUMIFS(別添!M$5:M$29,別添!$B$5:$B$29,$B46)</f>
        <v>0</v>
      </c>
      <c r="M46" s="175">
        <f t="shared" ca="1" si="3"/>
        <v>0</v>
      </c>
      <c r="N46" s="139"/>
    </row>
    <row r="47" spans="1:14" ht="21" customHeight="1">
      <c r="A47" s="173">
        <f t="shared" si="0"/>
        <v>43</v>
      </c>
      <c r="B47" s="185"/>
      <c r="C47" s="174">
        <f ca="1">IFERROR(VLOOKUP($B47,別添!$B$5:$G$29,2,FALSE),"")</f>
        <v>0</v>
      </c>
      <c r="D47" s="172">
        <f ca="1">IFERROR(VLOOKUP($B47,別添!$B$5:$G$29,4,FALSE),"")</f>
        <v>0</v>
      </c>
      <c r="E47" s="172">
        <f ca="1">IFERROR(VLOOKUP($B47,別添!$B$5:$G$29,5,FALSE),"")</f>
        <v>0</v>
      </c>
      <c r="F47" s="186" t="str">
        <f ca="1">IFERROR(VLOOKUP($B47,別添!$B$5:$G$29,6,FALSE),"")</f>
        <v/>
      </c>
      <c r="G47" s="156" t="str">
        <f ca="1">IF(M47&gt;0,変更申請書!$W$7,"")</f>
        <v/>
      </c>
      <c r="H47" s="188">
        <f ca="1">SUMIFS(別添!I$5:I$29,別添!$B$5:$B$29,$B47)</f>
        <v>0</v>
      </c>
      <c r="I47" s="189" t="str">
        <f ca="1">IFERROR(IF(COUNTIFS(別添!$B$5:$B$29,B47,別添!$J$5:$J$29,"有")&gt;0,"有",""),"")</f>
        <v/>
      </c>
      <c r="J47" s="107">
        <f ca="1">SUMIFS(別添!K$5:K$29,別添!$B$5:$B$29,$B47)</f>
        <v>0</v>
      </c>
      <c r="K47" s="175">
        <f ca="1">SUMIFS(別添!L$5:L$29,別添!$B$5:$B$29,$B47)</f>
        <v>0</v>
      </c>
      <c r="L47" s="107">
        <f ca="1">SUMIFS(別添!M$5:M$29,別添!$B$5:$B$29,$B47)</f>
        <v>0</v>
      </c>
      <c r="M47" s="175">
        <f t="shared" ca="1" si="3"/>
        <v>0</v>
      </c>
      <c r="N47" s="139"/>
    </row>
    <row r="48" spans="1:14" ht="21" customHeight="1">
      <c r="A48" s="173">
        <f t="shared" si="0"/>
        <v>44</v>
      </c>
      <c r="B48" s="185"/>
      <c r="C48" s="174">
        <f ca="1">IFERROR(VLOOKUP($B48,別添!$B$5:$G$29,2,FALSE),"")</f>
        <v>0</v>
      </c>
      <c r="D48" s="172">
        <f ca="1">IFERROR(VLOOKUP($B48,別添!$B$5:$G$29,4,FALSE),"")</f>
        <v>0</v>
      </c>
      <c r="E48" s="172">
        <f ca="1">IFERROR(VLOOKUP($B48,別添!$B$5:$G$29,5,FALSE),"")</f>
        <v>0</v>
      </c>
      <c r="F48" s="186" t="str">
        <f ca="1">IFERROR(VLOOKUP($B48,別添!$B$5:$G$29,6,FALSE),"")</f>
        <v/>
      </c>
      <c r="G48" s="156" t="str">
        <f ca="1">IF(M48&gt;0,変更申請書!$W$7,"")</f>
        <v/>
      </c>
      <c r="H48" s="188">
        <f ca="1">SUMIFS(別添!I$5:I$29,別添!$B$5:$B$29,$B48)</f>
        <v>0</v>
      </c>
      <c r="I48" s="189" t="str">
        <f ca="1">IFERROR(IF(COUNTIFS(別添!$B$5:$B$29,B48,別添!$J$5:$J$29,"有")&gt;0,"有",""),"")</f>
        <v/>
      </c>
      <c r="J48" s="107">
        <f ca="1">SUMIFS(別添!K$5:K$29,別添!$B$5:$B$29,$B48)</f>
        <v>0</v>
      </c>
      <c r="K48" s="175">
        <f ca="1">SUMIFS(別添!L$5:L$29,別添!$B$5:$B$29,$B48)</f>
        <v>0</v>
      </c>
      <c r="L48" s="107">
        <f ca="1">SUMIFS(別添!M$5:M$29,別添!$B$5:$B$29,$B48)</f>
        <v>0</v>
      </c>
      <c r="M48" s="175">
        <f t="shared" ca="1" si="3"/>
        <v>0</v>
      </c>
      <c r="N48" s="139"/>
    </row>
    <row r="49" spans="1:14" ht="21" customHeight="1">
      <c r="A49" s="173">
        <f t="shared" si="0"/>
        <v>45</v>
      </c>
      <c r="B49" s="185"/>
      <c r="C49" s="174">
        <f ca="1">IFERROR(VLOOKUP($B49,別添!$B$5:$G$29,2,FALSE),"")</f>
        <v>0</v>
      </c>
      <c r="D49" s="172">
        <f ca="1">IFERROR(VLOOKUP($B49,別添!$B$5:$G$29,4,FALSE),"")</f>
        <v>0</v>
      </c>
      <c r="E49" s="172">
        <f ca="1">IFERROR(VLOOKUP($B49,別添!$B$5:$G$29,5,FALSE),"")</f>
        <v>0</v>
      </c>
      <c r="F49" s="186" t="str">
        <f ca="1">IFERROR(VLOOKUP($B49,別添!$B$5:$G$29,6,FALSE),"")</f>
        <v/>
      </c>
      <c r="G49" s="156" t="str">
        <f ca="1">IF(M49&gt;0,変更申請書!$W$7,"")</f>
        <v/>
      </c>
      <c r="H49" s="188">
        <f ca="1">SUMIFS(別添!I$5:I$29,別添!$B$5:$B$29,$B49)</f>
        <v>0</v>
      </c>
      <c r="I49" s="189" t="str">
        <f ca="1">IFERROR(IF(COUNTIFS(別添!$B$5:$B$29,B49,別添!$J$5:$J$29,"有")&gt;0,"有",""),"")</f>
        <v/>
      </c>
      <c r="J49" s="107">
        <f ca="1">SUMIFS(別添!K$5:K$29,別添!$B$5:$B$29,$B49)</f>
        <v>0</v>
      </c>
      <c r="K49" s="175">
        <f ca="1">SUMIFS(別添!L$5:L$29,別添!$B$5:$B$29,$B49)</f>
        <v>0</v>
      </c>
      <c r="L49" s="107">
        <f ca="1">SUMIFS(別添!M$5:M$29,別添!$B$5:$B$29,$B49)</f>
        <v>0</v>
      </c>
      <c r="M49" s="175">
        <f t="shared" ca="1" si="3"/>
        <v>0</v>
      </c>
      <c r="N49" s="139"/>
    </row>
    <row r="50" spans="1:14" ht="21" customHeight="1">
      <c r="A50" s="173">
        <f t="shared" si="0"/>
        <v>46</v>
      </c>
      <c r="B50" s="185"/>
      <c r="C50" s="174">
        <f ca="1">IFERROR(VLOOKUP($B50,別添!$B$5:$G$29,2,FALSE),"")</f>
        <v>0</v>
      </c>
      <c r="D50" s="172">
        <f ca="1">IFERROR(VLOOKUP($B50,別添!$B$5:$G$29,4,FALSE),"")</f>
        <v>0</v>
      </c>
      <c r="E50" s="172">
        <f ca="1">IFERROR(VLOOKUP($B50,別添!$B$5:$G$29,5,FALSE),"")</f>
        <v>0</v>
      </c>
      <c r="F50" s="186" t="str">
        <f ca="1">IFERROR(VLOOKUP($B50,別添!$B$5:$G$29,6,FALSE),"")</f>
        <v/>
      </c>
      <c r="G50" s="156" t="str">
        <f ca="1">IF(M50&gt;0,変更申請書!$W$7,"")</f>
        <v/>
      </c>
      <c r="H50" s="188">
        <f ca="1">SUMIFS(別添!I$5:I$29,別添!$B$5:$B$29,$B50)</f>
        <v>0</v>
      </c>
      <c r="I50" s="189" t="str">
        <f ca="1">IFERROR(IF(COUNTIFS(別添!$B$5:$B$29,B50,別添!$J$5:$J$29,"有")&gt;0,"有",""),"")</f>
        <v/>
      </c>
      <c r="J50" s="107">
        <f ca="1">SUMIFS(別添!K$5:K$29,別添!$B$5:$B$29,$B50)</f>
        <v>0</v>
      </c>
      <c r="K50" s="175">
        <f ca="1">SUMIFS(別添!L$5:L$29,別添!$B$5:$B$29,$B50)</f>
        <v>0</v>
      </c>
      <c r="L50" s="107">
        <f ca="1">SUMIFS(別添!M$5:M$29,別添!$B$5:$B$29,$B50)</f>
        <v>0</v>
      </c>
      <c r="M50" s="175">
        <f t="shared" ca="1" si="3"/>
        <v>0</v>
      </c>
      <c r="N50" s="139"/>
    </row>
    <row r="51" spans="1:14" ht="21" customHeight="1">
      <c r="A51" s="173">
        <f t="shared" si="0"/>
        <v>47</v>
      </c>
      <c r="B51" s="185"/>
      <c r="C51" s="174">
        <f ca="1">IFERROR(VLOOKUP($B51,別添!$B$5:$G$29,2,FALSE),"")</f>
        <v>0</v>
      </c>
      <c r="D51" s="172">
        <f ca="1">IFERROR(VLOOKUP($B51,別添!$B$5:$G$29,4,FALSE),"")</f>
        <v>0</v>
      </c>
      <c r="E51" s="172">
        <f ca="1">IFERROR(VLOOKUP($B51,別添!$B$5:$G$29,5,FALSE),"")</f>
        <v>0</v>
      </c>
      <c r="F51" s="186" t="str">
        <f ca="1">IFERROR(VLOOKUP($B51,別添!$B$5:$G$29,6,FALSE),"")</f>
        <v/>
      </c>
      <c r="G51" s="156" t="str">
        <f ca="1">IF(M51&gt;0,変更申請書!$W$7,"")</f>
        <v/>
      </c>
      <c r="H51" s="188">
        <f ca="1">SUMIFS(別添!I$5:I$29,別添!$B$5:$B$29,$B51)</f>
        <v>0</v>
      </c>
      <c r="I51" s="189" t="str">
        <f ca="1">IFERROR(IF(COUNTIFS(別添!$B$5:$B$29,B51,別添!$J$5:$J$29,"有")&gt;0,"有",""),"")</f>
        <v/>
      </c>
      <c r="J51" s="107">
        <f ca="1">SUMIFS(別添!K$5:K$29,別添!$B$5:$B$29,$B51)</f>
        <v>0</v>
      </c>
      <c r="K51" s="175">
        <f ca="1">SUMIFS(別添!L$5:L$29,別添!$B$5:$B$29,$B51)</f>
        <v>0</v>
      </c>
      <c r="L51" s="107">
        <f ca="1">SUMIFS(別添!M$5:M$29,別添!$B$5:$B$29,$B51)</f>
        <v>0</v>
      </c>
      <c r="M51" s="175">
        <f t="shared" ca="1" si="3"/>
        <v>0</v>
      </c>
      <c r="N51" s="139"/>
    </row>
    <row r="52" spans="1:14" ht="21" customHeight="1">
      <c r="A52" s="173">
        <f t="shared" si="0"/>
        <v>48</v>
      </c>
      <c r="B52" s="185"/>
      <c r="C52" s="174">
        <f ca="1">IFERROR(VLOOKUP($B52,別添!$B$5:$G$29,2,FALSE),"")</f>
        <v>0</v>
      </c>
      <c r="D52" s="172">
        <f ca="1">IFERROR(VLOOKUP($B52,別添!$B$5:$G$29,4,FALSE),"")</f>
        <v>0</v>
      </c>
      <c r="E52" s="172">
        <f ca="1">IFERROR(VLOOKUP($B52,別添!$B$5:$G$29,5,FALSE),"")</f>
        <v>0</v>
      </c>
      <c r="F52" s="186" t="str">
        <f ca="1">IFERROR(VLOOKUP($B52,別添!$B$5:$G$29,6,FALSE),"")</f>
        <v/>
      </c>
      <c r="G52" s="156" t="str">
        <f ca="1">IF(M52&gt;0,変更申請書!$W$7,"")</f>
        <v/>
      </c>
      <c r="H52" s="188">
        <f ca="1">SUMIFS(別添!I$5:I$29,別添!$B$5:$B$29,$B52)</f>
        <v>0</v>
      </c>
      <c r="I52" s="189" t="str">
        <f ca="1">IFERROR(IF(COUNTIFS(別添!$B$5:$B$29,B52,別添!$J$5:$J$29,"有")&gt;0,"有",""),"")</f>
        <v/>
      </c>
      <c r="J52" s="107">
        <f ca="1">SUMIFS(別添!K$5:K$29,別添!$B$5:$B$29,$B52)</f>
        <v>0</v>
      </c>
      <c r="K52" s="175">
        <f ca="1">SUMIFS(別添!L$5:L$29,別添!$B$5:$B$29,$B52)</f>
        <v>0</v>
      </c>
      <c r="L52" s="107">
        <f ca="1">SUMIFS(別添!M$5:M$29,別添!$B$5:$B$29,$B52)</f>
        <v>0</v>
      </c>
      <c r="M52" s="175">
        <f t="shared" ca="1" si="3"/>
        <v>0</v>
      </c>
      <c r="N52" s="139"/>
    </row>
    <row r="53" spans="1:14" ht="21" customHeight="1">
      <c r="A53" s="173">
        <f t="shared" si="0"/>
        <v>49</v>
      </c>
      <c r="B53" s="185"/>
      <c r="C53" s="174">
        <f ca="1">IFERROR(VLOOKUP($B53,別添!$B$5:$G$29,2,FALSE),"")</f>
        <v>0</v>
      </c>
      <c r="D53" s="172">
        <f ca="1">IFERROR(VLOOKUP($B53,別添!$B$5:$G$29,4,FALSE),"")</f>
        <v>0</v>
      </c>
      <c r="E53" s="172">
        <f ca="1">IFERROR(VLOOKUP($B53,別添!$B$5:$G$29,5,FALSE),"")</f>
        <v>0</v>
      </c>
      <c r="F53" s="186" t="str">
        <f ca="1">IFERROR(VLOOKUP($B53,別添!$B$5:$G$29,6,FALSE),"")</f>
        <v/>
      </c>
      <c r="G53" s="156" t="str">
        <f ca="1">IF(M53&gt;0,変更申請書!$W$7,"")</f>
        <v/>
      </c>
      <c r="H53" s="188">
        <f ca="1">SUMIFS(別添!I$5:I$29,別添!$B$5:$B$29,$B53)</f>
        <v>0</v>
      </c>
      <c r="I53" s="189" t="str">
        <f ca="1">IFERROR(IF(COUNTIFS(別添!$B$5:$B$29,B53,別添!$J$5:$J$29,"有")&gt;0,"有",""),"")</f>
        <v/>
      </c>
      <c r="J53" s="107">
        <f ca="1">SUMIFS(別添!K$5:K$29,別添!$B$5:$B$29,$B53)</f>
        <v>0</v>
      </c>
      <c r="K53" s="175">
        <f ca="1">SUMIFS(別添!L$5:L$29,別添!$B$5:$B$29,$B53)</f>
        <v>0</v>
      </c>
      <c r="L53" s="107">
        <f ca="1">SUMIFS(別添!M$5:M$29,別添!$B$5:$B$29,$B53)</f>
        <v>0</v>
      </c>
      <c r="M53" s="175">
        <f t="shared" ca="1" si="3"/>
        <v>0</v>
      </c>
      <c r="N53" s="139"/>
    </row>
    <row r="54" spans="1:14" ht="21" customHeight="1">
      <c r="A54" s="173">
        <f t="shared" si="0"/>
        <v>50</v>
      </c>
      <c r="B54" s="185"/>
      <c r="C54" s="174">
        <f ca="1">IFERROR(VLOOKUP($B54,別添!$B$5:$G$29,2,FALSE),"")</f>
        <v>0</v>
      </c>
      <c r="D54" s="172">
        <f ca="1">IFERROR(VLOOKUP($B54,別添!$B$5:$G$29,4,FALSE),"")</f>
        <v>0</v>
      </c>
      <c r="E54" s="172">
        <f ca="1">IFERROR(VLOOKUP($B54,別添!$B$5:$G$29,5,FALSE),"")</f>
        <v>0</v>
      </c>
      <c r="F54" s="186" t="str">
        <f ca="1">IFERROR(VLOOKUP($B54,別添!$B$5:$G$29,6,FALSE),"")</f>
        <v/>
      </c>
      <c r="G54" s="156" t="str">
        <f ca="1">IF(M54&gt;0,変更申請書!$W$7,"")</f>
        <v/>
      </c>
      <c r="H54" s="188">
        <f ca="1">SUMIFS(別添!I$5:I$29,別添!$B$5:$B$29,$B54)</f>
        <v>0</v>
      </c>
      <c r="I54" s="189" t="str">
        <f ca="1">IFERROR(IF(COUNTIFS(別添!$B$5:$B$29,B54,別添!$J$5:$J$29,"有")&gt;0,"有",""),"")</f>
        <v/>
      </c>
      <c r="J54" s="107">
        <f ca="1">SUMIFS(別添!K$5:K$29,別添!$B$5:$B$29,$B54)</f>
        <v>0</v>
      </c>
      <c r="K54" s="175">
        <f ca="1">SUMIFS(別添!L$5:L$29,別添!$B$5:$B$29,$B54)</f>
        <v>0</v>
      </c>
      <c r="L54" s="107">
        <f ca="1">SUMIFS(別添!M$5:M$29,別添!$B$5:$B$29,$B54)</f>
        <v>0</v>
      </c>
      <c r="M54" s="175">
        <f t="shared" ca="1" si="3"/>
        <v>0</v>
      </c>
      <c r="N54" s="139"/>
    </row>
    <row r="55" spans="1:14" ht="21" customHeight="1">
      <c r="A55" s="173">
        <f t="shared" si="0"/>
        <v>51</v>
      </c>
      <c r="B55" s="185"/>
      <c r="C55" s="174">
        <f ca="1">IFERROR(VLOOKUP($B55,別添!$B$5:$G$29,2,FALSE),"")</f>
        <v>0</v>
      </c>
      <c r="D55" s="172">
        <f ca="1">IFERROR(VLOOKUP($B55,別添!$B$5:$G$29,4,FALSE),"")</f>
        <v>0</v>
      </c>
      <c r="E55" s="172">
        <f ca="1">IFERROR(VLOOKUP($B55,別添!$B$5:$G$29,5,FALSE),"")</f>
        <v>0</v>
      </c>
      <c r="F55" s="186" t="str">
        <f ca="1">IFERROR(VLOOKUP($B55,別添!$B$5:$G$29,6,FALSE),"")</f>
        <v/>
      </c>
      <c r="G55" s="156" t="str">
        <f ca="1">IF(M55&gt;0,変更申請書!$W$7,"")</f>
        <v/>
      </c>
      <c r="H55" s="188">
        <f ca="1">SUMIFS(別添!I$5:I$29,別添!$B$5:$B$29,$B55)</f>
        <v>0</v>
      </c>
      <c r="I55" s="189" t="str">
        <f ca="1">IFERROR(IF(COUNTIFS(別添!$B$5:$B$29,B55,別添!$J$5:$J$29,"有")&gt;0,"有",""),"")</f>
        <v/>
      </c>
      <c r="J55" s="107">
        <f ca="1">SUMIFS(別添!K$5:K$29,別添!$B$5:$B$29,$B55)</f>
        <v>0</v>
      </c>
      <c r="K55" s="175">
        <f ca="1">SUMIFS(別添!L$5:L$29,別添!$B$5:$B$29,$B55)</f>
        <v>0</v>
      </c>
      <c r="L55" s="107">
        <f ca="1">SUMIFS(別添!M$5:M$29,別添!$B$5:$B$29,$B55)</f>
        <v>0</v>
      </c>
      <c r="M55" s="175">
        <f t="shared" ca="1" si="3"/>
        <v>0</v>
      </c>
      <c r="N55" s="139"/>
    </row>
    <row r="56" spans="1:14" ht="21" customHeight="1">
      <c r="A56" s="173">
        <f t="shared" si="0"/>
        <v>52</v>
      </c>
      <c r="B56" s="185"/>
      <c r="C56" s="174">
        <f ca="1">IFERROR(VLOOKUP($B56,別添!$B$5:$G$29,2,FALSE),"")</f>
        <v>0</v>
      </c>
      <c r="D56" s="172">
        <f ca="1">IFERROR(VLOOKUP($B56,別添!$B$5:$G$29,4,FALSE),"")</f>
        <v>0</v>
      </c>
      <c r="E56" s="172">
        <f ca="1">IFERROR(VLOOKUP($B56,別添!$B$5:$G$29,5,FALSE),"")</f>
        <v>0</v>
      </c>
      <c r="F56" s="186" t="str">
        <f ca="1">IFERROR(VLOOKUP($B56,別添!$B$5:$G$29,6,FALSE),"")</f>
        <v/>
      </c>
      <c r="G56" s="156" t="str">
        <f ca="1">IF(M56&gt;0,変更申請書!$W$7,"")</f>
        <v/>
      </c>
      <c r="H56" s="188">
        <f ca="1">SUMIFS(別添!I$5:I$29,別添!$B$5:$B$29,$B56)</f>
        <v>0</v>
      </c>
      <c r="I56" s="189" t="str">
        <f ca="1">IFERROR(IF(COUNTIFS(別添!$B$5:$B$29,B56,別添!$J$5:$J$29,"有")&gt;0,"有",""),"")</f>
        <v/>
      </c>
      <c r="J56" s="107">
        <f ca="1">SUMIFS(別添!K$5:K$29,別添!$B$5:$B$29,$B56)</f>
        <v>0</v>
      </c>
      <c r="K56" s="175">
        <f ca="1">SUMIFS(別添!L$5:L$29,別添!$B$5:$B$29,$B56)</f>
        <v>0</v>
      </c>
      <c r="L56" s="107">
        <f ca="1">SUMIFS(別添!M$5:M$29,別添!$B$5:$B$29,$B56)</f>
        <v>0</v>
      </c>
      <c r="M56" s="175">
        <f t="shared" ca="1" si="3"/>
        <v>0</v>
      </c>
      <c r="N56" s="139"/>
    </row>
    <row r="57" spans="1:14" ht="21" customHeight="1">
      <c r="A57" s="173">
        <f t="shared" si="0"/>
        <v>53</v>
      </c>
      <c r="B57" s="185"/>
      <c r="C57" s="174">
        <f ca="1">IFERROR(VLOOKUP($B57,別添!$B$5:$G$29,2,FALSE),"")</f>
        <v>0</v>
      </c>
      <c r="D57" s="172">
        <f ca="1">IFERROR(VLOOKUP($B57,別添!$B$5:$G$29,4,FALSE),"")</f>
        <v>0</v>
      </c>
      <c r="E57" s="172">
        <f ca="1">IFERROR(VLOOKUP($B57,別添!$B$5:$G$29,5,FALSE),"")</f>
        <v>0</v>
      </c>
      <c r="F57" s="186" t="str">
        <f ca="1">IFERROR(VLOOKUP($B57,別添!$B$5:$G$29,6,FALSE),"")</f>
        <v/>
      </c>
      <c r="G57" s="156" t="str">
        <f ca="1">IF(M57&gt;0,変更申請書!$W$7,"")</f>
        <v/>
      </c>
      <c r="H57" s="188">
        <f ca="1">SUMIFS(別添!I$5:I$29,別添!$B$5:$B$29,$B57)</f>
        <v>0</v>
      </c>
      <c r="I57" s="189" t="str">
        <f ca="1">IFERROR(IF(COUNTIFS(別添!$B$5:$B$29,B57,別添!$J$5:$J$29,"有")&gt;0,"有",""),"")</f>
        <v/>
      </c>
      <c r="J57" s="107">
        <f ca="1">SUMIFS(別添!K$5:K$29,別添!$B$5:$B$29,$B57)</f>
        <v>0</v>
      </c>
      <c r="K57" s="175">
        <f ca="1">SUMIFS(別添!L$5:L$29,別添!$B$5:$B$29,$B57)</f>
        <v>0</v>
      </c>
      <c r="L57" s="107">
        <f ca="1">SUMIFS(別添!M$5:M$29,別添!$B$5:$B$29,$B57)</f>
        <v>0</v>
      </c>
      <c r="M57" s="175">
        <f t="shared" ca="1" si="3"/>
        <v>0</v>
      </c>
      <c r="N57" s="139"/>
    </row>
    <row r="58" spans="1:14" ht="21" customHeight="1">
      <c r="A58" s="173">
        <f t="shared" si="0"/>
        <v>54</v>
      </c>
      <c r="B58" s="185"/>
      <c r="C58" s="174">
        <f ca="1">IFERROR(VLOOKUP($B58,別添!$B$5:$G$29,2,FALSE),"")</f>
        <v>0</v>
      </c>
      <c r="D58" s="172">
        <f ca="1">IFERROR(VLOOKUP($B58,別添!$B$5:$G$29,4,FALSE),"")</f>
        <v>0</v>
      </c>
      <c r="E58" s="172">
        <f ca="1">IFERROR(VLOOKUP($B58,別添!$B$5:$G$29,5,FALSE),"")</f>
        <v>0</v>
      </c>
      <c r="F58" s="186" t="str">
        <f ca="1">IFERROR(VLOOKUP($B58,別添!$B$5:$G$29,6,FALSE),"")</f>
        <v/>
      </c>
      <c r="G58" s="156" t="str">
        <f ca="1">IF(M58&gt;0,変更申請書!$W$7,"")</f>
        <v/>
      </c>
      <c r="H58" s="188">
        <f ca="1">SUMIFS(別添!I$5:I$29,別添!$B$5:$B$29,$B58)</f>
        <v>0</v>
      </c>
      <c r="I58" s="189" t="str">
        <f ca="1">IFERROR(IF(COUNTIFS(別添!$B$5:$B$29,B58,別添!$J$5:$J$29,"有")&gt;0,"有",""),"")</f>
        <v/>
      </c>
      <c r="J58" s="107">
        <f ca="1">SUMIFS(別添!K$5:K$29,別添!$B$5:$B$29,$B58)</f>
        <v>0</v>
      </c>
      <c r="K58" s="175">
        <f ca="1">SUMIFS(別添!L$5:L$29,別添!$B$5:$B$29,$B58)</f>
        <v>0</v>
      </c>
      <c r="L58" s="107">
        <f ca="1">SUMIFS(別添!M$5:M$29,別添!$B$5:$B$29,$B58)</f>
        <v>0</v>
      </c>
      <c r="M58" s="175">
        <f t="shared" ca="1" si="3"/>
        <v>0</v>
      </c>
      <c r="N58" s="139"/>
    </row>
    <row r="59" spans="1:14" ht="21" customHeight="1">
      <c r="A59" s="173">
        <f t="shared" si="0"/>
        <v>55</v>
      </c>
      <c r="B59" s="185"/>
      <c r="C59" s="174">
        <f ca="1">IFERROR(VLOOKUP($B59,別添!$B$5:$G$29,2,FALSE),"")</f>
        <v>0</v>
      </c>
      <c r="D59" s="172">
        <f ca="1">IFERROR(VLOOKUP($B59,別添!$B$5:$G$29,4,FALSE),"")</f>
        <v>0</v>
      </c>
      <c r="E59" s="172">
        <f ca="1">IFERROR(VLOOKUP($B59,別添!$B$5:$G$29,5,FALSE),"")</f>
        <v>0</v>
      </c>
      <c r="F59" s="186" t="str">
        <f ca="1">IFERROR(VLOOKUP($B59,別添!$B$5:$G$29,6,FALSE),"")</f>
        <v/>
      </c>
      <c r="G59" s="156" t="str">
        <f ca="1">IF(M59&gt;0,変更申請書!$W$7,"")</f>
        <v/>
      </c>
      <c r="H59" s="188">
        <f ca="1">SUMIFS(別添!I$5:I$29,別添!$B$5:$B$29,$B59)</f>
        <v>0</v>
      </c>
      <c r="I59" s="189" t="str">
        <f ca="1">IFERROR(IF(COUNTIFS(別添!$B$5:$B$29,B59,別添!$J$5:$J$29,"有")&gt;0,"有",""),"")</f>
        <v/>
      </c>
      <c r="J59" s="107">
        <f ca="1">SUMIFS(別添!K$5:K$29,別添!$B$5:$B$29,$B59)</f>
        <v>0</v>
      </c>
      <c r="K59" s="175">
        <f ca="1">SUMIFS(別添!L$5:L$29,別添!$B$5:$B$29,$B59)</f>
        <v>0</v>
      </c>
      <c r="L59" s="107">
        <f ca="1">SUMIFS(別添!M$5:M$29,別添!$B$5:$B$29,$B59)</f>
        <v>0</v>
      </c>
      <c r="M59" s="175">
        <f t="shared" ca="1" si="3"/>
        <v>0</v>
      </c>
      <c r="N59" s="139"/>
    </row>
    <row r="60" spans="1:14" ht="21" customHeight="1">
      <c r="A60" s="173">
        <f t="shared" si="0"/>
        <v>56</v>
      </c>
      <c r="B60" s="185"/>
      <c r="C60" s="174">
        <f ca="1">IFERROR(VLOOKUP($B60,別添!$B$5:$G$29,2,FALSE),"")</f>
        <v>0</v>
      </c>
      <c r="D60" s="172">
        <f ca="1">IFERROR(VLOOKUP($B60,別添!$B$5:$G$29,4,FALSE),"")</f>
        <v>0</v>
      </c>
      <c r="E60" s="172">
        <f ca="1">IFERROR(VLOOKUP($B60,別添!$B$5:$G$29,5,FALSE),"")</f>
        <v>0</v>
      </c>
      <c r="F60" s="186" t="str">
        <f ca="1">IFERROR(VLOOKUP($B60,別添!$B$5:$G$29,6,FALSE),"")</f>
        <v/>
      </c>
      <c r="G60" s="156" t="str">
        <f ca="1">IF(M60&gt;0,変更申請書!$W$7,"")</f>
        <v/>
      </c>
      <c r="H60" s="188">
        <f ca="1">SUMIFS(別添!I$5:I$29,別添!$B$5:$B$29,$B60)</f>
        <v>0</v>
      </c>
      <c r="I60" s="189" t="str">
        <f ca="1">IFERROR(IF(COUNTIFS(別添!$B$5:$B$29,B60,別添!$J$5:$J$29,"有")&gt;0,"有",""),"")</f>
        <v/>
      </c>
      <c r="J60" s="107">
        <f ca="1">SUMIFS(別添!K$5:K$29,別添!$B$5:$B$29,$B60)</f>
        <v>0</v>
      </c>
      <c r="K60" s="175">
        <f ca="1">SUMIFS(別添!L$5:L$29,別添!$B$5:$B$29,$B60)</f>
        <v>0</v>
      </c>
      <c r="L60" s="107">
        <f ca="1">SUMIFS(別添!M$5:M$29,別添!$B$5:$B$29,$B60)</f>
        <v>0</v>
      </c>
      <c r="M60" s="175">
        <f t="shared" ca="1" si="3"/>
        <v>0</v>
      </c>
      <c r="N60" s="139"/>
    </row>
    <row r="61" spans="1:14" ht="21" customHeight="1">
      <c r="A61" s="173">
        <f t="shared" si="0"/>
        <v>57</v>
      </c>
      <c r="B61" s="185"/>
      <c r="C61" s="174">
        <f ca="1">IFERROR(VLOOKUP($B61,別添!$B$5:$G$29,2,FALSE),"")</f>
        <v>0</v>
      </c>
      <c r="D61" s="172">
        <f ca="1">IFERROR(VLOOKUP($B61,別添!$B$5:$G$29,4,FALSE),"")</f>
        <v>0</v>
      </c>
      <c r="E61" s="172">
        <f ca="1">IFERROR(VLOOKUP($B61,別添!$B$5:$G$29,5,FALSE),"")</f>
        <v>0</v>
      </c>
      <c r="F61" s="186" t="str">
        <f ca="1">IFERROR(VLOOKUP($B61,別添!$B$5:$G$29,6,FALSE),"")</f>
        <v/>
      </c>
      <c r="G61" s="156" t="str">
        <f ca="1">IF(M61&gt;0,変更申請書!$W$7,"")</f>
        <v/>
      </c>
      <c r="H61" s="188">
        <f ca="1">SUMIFS(別添!I$5:I$29,別添!$B$5:$B$29,$B61)</f>
        <v>0</v>
      </c>
      <c r="I61" s="189" t="str">
        <f ca="1">IFERROR(IF(COUNTIFS(別添!$B$5:$B$29,B61,別添!$J$5:$J$29,"有")&gt;0,"有",""),"")</f>
        <v/>
      </c>
      <c r="J61" s="107">
        <f ca="1">SUMIFS(別添!K$5:K$29,別添!$B$5:$B$29,$B61)</f>
        <v>0</v>
      </c>
      <c r="K61" s="175">
        <f ca="1">SUMIFS(別添!L$5:L$29,別添!$B$5:$B$29,$B61)</f>
        <v>0</v>
      </c>
      <c r="L61" s="107">
        <f ca="1">SUMIFS(別添!M$5:M$29,別添!$B$5:$B$29,$B61)</f>
        <v>0</v>
      </c>
      <c r="M61" s="175">
        <f t="shared" ca="1" si="3"/>
        <v>0</v>
      </c>
      <c r="N61" s="139"/>
    </row>
    <row r="62" spans="1:14" ht="21" customHeight="1">
      <c r="A62" s="173">
        <f t="shared" si="0"/>
        <v>58</v>
      </c>
      <c r="B62" s="185"/>
      <c r="C62" s="174">
        <f ca="1">IFERROR(VLOOKUP($B62,別添!$B$5:$G$29,2,FALSE),"")</f>
        <v>0</v>
      </c>
      <c r="D62" s="172">
        <f ca="1">IFERROR(VLOOKUP($B62,別添!$B$5:$G$29,4,FALSE),"")</f>
        <v>0</v>
      </c>
      <c r="E62" s="172">
        <f ca="1">IFERROR(VLOOKUP($B62,別添!$B$5:$G$29,5,FALSE),"")</f>
        <v>0</v>
      </c>
      <c r="F62" s="186" t="str">
        <f ca="1">IFERROR(VLOOKUP($B62,別添!$B$5:$G$29,6,FALSE),"")</f>
        <v/>
      </c>
      <c r="G62" s="156" t="str">
        <f ca="1">IF(M62&gt;0,変更申請書!$W$7,"")</f>
        <v/>
      </c>
      <c r="H62" s="188">
        <f ca="1">SUMIFS(別添!I$5:I$29,別添!$B$5:$B$29,$B62)</f>
        <v>0</v>
      </c>
      <c r="I62" s="189" t="str">
        <f ca="1">IFERROR(IF(COUNTIFS(別添!$B$5:$B$29,B62,別添!$J$5:$J$29,"有")&gt;0,"有",""),"")</f>
        <v/>
      </c>
      <c r="J62" s="107">
        <f ca="1">SUMIFS(別添!K$5:K$29,別添!$B$5:$B$29,$B62)</f>
        <v>0</v>
      </c>
      <c r="K62" s="175">
        <f ca="1">SUMIFS(別添!L$5:L$29,別添!$B$5:$B$29,$B62)</f>
        <v>0</v>
      </c>
      <c r="L62" s="107">
        <f ca="1">SUMIFS(別添!M$5:M$29,別添!$B$5:$B$29,$B62)</f>
        <v>0</v>
      </c>
      <c r="M62" s="175">
        <f t="shared" ca="1" si="3"/>
        <v>0</v>
      </c>
      <c r="N62" s="139"/>
    </row>
    <row r="63" spans="1:14" ht="21" customHeight="1">
      <c r="A63" s="173">
        <f t="shared" si="0"/>
        <v>59</v>
      </c>
      <c r="B63" s="185"/>
      <c r="C63" s="174">
        <f ca="1">IFERROR(VLOOKUP($B63,別添!$B$5:$G$29,2,FALSE),"")</f>
        <v>0</v>
      </c>
      <c r="D63" s="172">
        <f ca="1">IFERROR(VLOOKUP($B63,別添!$B$5:$G$29,4,FALSE),"")</f>
        <v>0</v>
      </c>
      <c r="E63" s="172">
        <f ca="1">IFERROR(VLOOKUP($B63,別添!$B$5:$G$29,5,FALSE),"")</f>
        <v>0</v>
      </c>
      <c r="F63" s="186" t="str">
        <f ca="1">IFERROR(VLOOKUP($B63,別添!$B$5:$G$29,6,FALSE),"")</f>
        <v/>
      </c>
      <c r="G63" s="156" t="str">
        <f ca="1">IF(M63&gt;0,変更申請書!$W$7,"")</f>
        <v/>
      </c>
      <c r="H63" s="188">
        <f ca="1">SUMIFS(別添!I$5:I$29,別添!$B$5:$B$29,$B63)</f>
        <v>0</v>
      </c>
      <c r="I63" s="189" t="str">
        <f ca="1">IFERROR(IF(COUNTIFS(別添!$B$5:$B$29,B63,別添!$J$5:$J$29,"有")&gt;0,"有",""),"")</f>
        <v/>
      </c>
      <c r="J63" s="107">
        <f ca="1">SUMIFS(別添!K$5:K$29,別添!$B$5:$B$29,$B63)</f>
        <v>0</v>
      </c>
      <c r="K63" s="175">
        <f ca="1">SUMIFS(別添!L$5:L$29,別添!$B$5:$B$29,$B63)</f>
        <v>0</v>
      </c>
      <c r="L63" s="107">
        <f ca="1">SUMIFS(別添!M$5:M$29,別添!$B$5:$B$29,$B63)</f>
        <v>0</v>
      </c>
      <c r="M63" s="175">
        <f t="shared" ca="1" si="3"/>
        <v>0</v>
      </c>
      <c r="N63" s="139"/>
    </row>
    <row r="64" spans="1:14" ht="21" customHeight="1">
      <c r="A64" s="173">
        <f t="shared" si="0"/>
        <v>60</v>
      </c>
      <c r="B64" s="185"/>
      <c r="C64" s="174">
        <f ca="1">IFERROR(VLOOKUP($B64,別添!$B$5:$G$29,2,FALSE),"")</f>
        <v>0</v>
      </c>
      <c r="D64" s="172">
        <f ca="1">IFERROR(VLOOKUP($B64,別添!$B$5:$G$29,4,FALSE),"")</f>
        <v>0</v>
      </c>
      <c r="E64" s="172">
        <f ca="1">IFERROR(VLOOKUP($B64,別添!$B$5:$G$29,5,FALSE),"")</f>
        <v>0</v>
      </c>
      <c r="F64" s="186" t="str">
        <f ca="1">IFERROR(VLOOKUP($B64,別添!$B$5:$G$29,6,FALSE),"")</f>
        <v/>
      </c>
      <c r="G64" s="156" t="str">
        <f ca="1">IF(M64&gt;0,変更申請書!$W$7,"")</f>
        <v/>
      </c>
      <c r="H64" s="188">
        <f ca="1">SUMIFS(別添!I$5:I$29,別添!$B$5:$B$29,$B64)</f>
        <v>0</v>
      </c>
      <c r="I64" s="189" t="str">
        <f ca="1">IFERROR(IF(COUNTIFS(別添!$B$5:$B$29,B64,別添!$J$5:$J$29,"有")&gt;0,"有",""),"")</f>
        <v/>
      </c>
      <c r="J64" s="107">
        <f ca="1">SUMIFS(別添!K$5:K$29,別添!$B$5:$B$29,$B64)</f>
        <v>0</v>
      </c>
      <c r="K64" s="175">
        <f ca="1">SUMIFS(別添!L$5:L$29,別添!$B$5:$B$29,$B64)</f>
        <v>0</v>
      </c>
      <c r="L64" s="107">
        <f ca="1">SUMIFS(別添!M$5:M$29,別添!$B$5:$B$29,$B64)</f>
        <v>0</v>
      </c>
      <c r="M64" s="175">
        <f t="shared" ca="1" si="3"/>
        <v>0</v>
      </c>
      <c r="N64" s="139"/>
    </row>
    <row r="65" spans="1:14" ht="21" customHeight="1">
      <c r="A65" s="173">
        <f t="shared" si="0"/>
        <v>61</v>
      </c>
      <c r="B65" s="185"/>
      <c r="C65" s="174">
        <f ca="1">IFERROR(VLOOKUP($B65,別添!$B$5:$G$29,2,FALSE),"")</f>
        <v>0</v>
      </c>
      <c r="D65" s="172">
        <f ca="1">IFERROR(VLOOKUP($B65,別添!$B$5:$G$29,4,FALSE),"")</f>
        <v>0</v>
      </c>
      <c r="E65" s="172">
        <f ca="1">IFERROR(VLOOKUP($B65,別添!$B$5:$G$29,5,FALSE),"")</f>
        <v>0</v>
      </c>
      <c r="F65" s="186" t="str">
        <f ca="1">IFERROR(VLOOKUP($B65,別添!$B$5:$G$29,6,FALSE),"")</f>
        <v/>
      </c>
      <c r="G65" s="156" t="str">
        <f ca="1">IF(M65&gt;0,変更申請書!$W$7,"")</f>
        <v/>
      </c>
      <c r="H65" s="188">
        <f ca="1">SUMIFS(別添!I$5:I$29,別添!$B$5:$B$29,$B65)</f>
        <v>0</v>
      </c>
      <c r="I65" s="189" t="str">
        <f ca="1">IFERROR(IF(COUNTIFS(別添!$B$5:$B$29,B65,別添!$J$5:$J$29,"有")&gt;0,"有",""),"")</f>
        <v/>
      </c>
      <c r="J65" s="107">
        <f ca="1">SUMIFS(別添!K$5:K$29,別添!$B$5:$B$29,$B65)</f>
        <v>0</v>
      </c>
      <c r="K65" s="175">
        <f ca="1">SUMIFS(別添!L$5:L$29,別添!$B$5:$B$29,$B65)</f>
        <v>0</v>
      </c>
      <c r="L65" s="107">
        <f ca="1">SUMIFS(別添!M$5:M$29,別添!$B$5:$B$29,$B65)</f>
        <v>0</v>
      </c>
      <c r="M65" s="175">
        <f t="shared" ca="1" si="3"/>
        <v>0</v>
      </c>
      <c r="N65" s="139"/>
    </row>
    <row r="66" spans="1:14" ht="21" customHeight="1">
      <c r="A66" s="173">
        <f t="shared" si="0"/>
        <v>62</v>
      </c>
      <c r="B66" s="185"/>
      <c r="C66" s="174">
        <f ca="1">IFERROR(VLOOKUP($B66,別添!$B$5:$G$29,2,FALSE),"")</f>
        <v>0</v>
      </c>
      <c r="D66" s="172">
        <f ca="1">IFERROR(VLOOKUP($B66,別添!$B$5:$G$29,4,FALSE),"")</f>
        <v>0</v>
      </c>
      <c r="E66" s="172">
        <f ca="1">IFERROR(VLOOKUP($B66,別添!$B$5:$G$29,5,FALSE),"")</f>
        <v>0</v>
      </c>
      <c r="F66" s="186" t="str">
        <f ca="1">IFERROR(VLOOKUP($B66,別添!$B$5:$G$29,6,FALSE),"")</f>
        <v/>
      </c>
      <c r="G66" s="156" t="str">
        <f ca="1">IF(M66&gt;0,変更申請書!$W$7,"")</f>
        <v/>
      </c>
      <c r="H66" s="188">
        <f ca="1">SUMIFS(別添!I$5:I$29,別添!$B$5:$B$29,$B66)</f>
        <v>0</v>
      </c>
      <c r="I66" s="189" t="str">
        <f ca="1">IFERROR(IF(COUNTIFS(別添!$B$5:$B$29,B66,別添!$J$5:$J$29,"有")&gt;0,"有",""),"")</f>
        <v/>
      </c>
      <c r="J66" s="107">
        <f ca="1">SUMIFS(別添!K$5:K$29,別添!$B$5:$B$29,$B66)</f>
        <v>0</v>
      </c>
      <c r="K66" s="175">
        <f ca="1">SUMIFS(別添!L$5:L$29,別添!$B$5:$B$29,$B66)</f>
        <v>0</v>
      </c>
      <c r="L66" s="107">
        <f ca="1">SUMIFS(別添!M$5:M$29,別添!$B$5:$B$29,$B66)</f>
        <v>0</v>
      </c>
      <c r="M66" s="175">
        <f t="shared" ca="1" si="3"/>
        <v>0</v>
      </c>
      <c r="N66" s="139"/>
    </row>
    <row r="67" spans="1:14" ht="21" customHeight="1">
      <c r="A67" s="173">
        <f t="shared" si="0"/>
        <v>63</v>
      </c>
      <c r="B67" s="185"/>
      <c r="C67" s="174">
        <f ca="1">IFERROR(VLOOKUP($B67,別添!$B$5:$G$29,2,FALSE),"")</f>
        <v>0</v>
      </c>
      <c r="D67" s="172">
        <f ca="1">IFERROR(VLOOKUP($B67,別添!$B$5:$G$29,4,FALSE),"")</f>
        <v>0</v>
      </c>
      <c r="E67" s="172">
        <f ca="1">IFERROR(VLOOKUP($B67,別添!$B$5:$G$29,5,FALSE),"")</f>
        <v>0</v>
      </c>
      <c r="F67" s="186" t="str">
        <f ca="1">IFERROR(VLOOKUP($B67,別添!$B$5:$G$29,6,FALSE),"")</f>
        <v/>
      </c>
      <c r="G67" s="156" t="str">
        <f ca="1">IF(M67&gt;0,変更申請書!$W$7,"")</f>
        <v/>
      </c>
      <c r="H67" s="188">
        <f ca="1">SUMIFS(別添!I$5:I$29,別添!$B$5:$B$29,$B67)</f>
        <v>0</v>
      </c>
      <c r="I67" s="189" t="str">
        <f ca="1">IFERROR(IF(COUNTIFS(別添!$B$5:$B$29,B67,別添!$J$5:$J$29,"有")&gt;0,"有",""),"")</f>
        <v/>
      </c>
      <c r="J67" s="107">
        <f ca="1">SUMIFS(別添!K$5:K$29,別添!$B$5:$B$29,$B67)</f>
        <v>0</v>
      </c>
      <c r="K67" s="175">
        <f ca="1">SUMIFS(別添!L$5:L$29,別添!$B$5:$B$29,$B67)</f>
        <v>0</v>
      </c>
      <c r="L67" s="107">
        <f ca="1">SUMIFS(別添!M$5:M$29,別添!$B$5:$B$29,$B67)</f>
        <v>0</v>
      </c>
      <c r="M67" s="175">
        <f t="shared" ca="1" si="3"/>
        <v>0</v>
      </c>
      <c r="N67" s="139"/>
    </row>
    <row r="68" spans="1:14" ht="21" customHeight="1">
      <c r="A68" s="173">
        <f t="shared" si="0"/>
        <v>64</v>
      </c>
      <c r="B68" s="185"/>
      <c r="C68" s="174">
        <f ca="1">IFERROR(VLOOKUP($B68,別添!$B$5:$G$29,2,FALSE),"")</f>
        <v>0</v>
      </c>
      <c r="D68" s="172">
        <f ca="1">IFERROR(VLOOKUP($B68,別添!$B$5:$G$29,4,FALSE),"")</f>
        <v>0</v>
      </c>
      <c r="E68" s="172">
        <f ca="1">IFERROR(VLOOKUP($B68,別添!$B$5:$G$29,5,FALSE),"")</f>
        <v>0</v>
      </c>
      <c r="F68" s="186" t="str">
        <f ca="1">IFERROR(VLOOKUP($B68,別添!$B$5:$G$29,6,FALSE),"")</f>
        <v/>
      </c>
      <c r="G68" s="156" t="str">
        <f ca="1">IF(M68&gt;0,変更申請書!$W$7,"")</f>
        <v/>
      </c>
      <c r="H68" s="188">
        <f ca="1">SUMIFS(別添!I$5:I$29,別添!$B$5:$B$29,$B68)</f>
        <v>0</v>
      </c>
      <c r="I68" s="189" t="str">
        <f ca="1">IFERROR(IF(COUNTIFS(別添!$B$5:$B$29,B68,別添!$J$5:$J$29,"有")&gt;0,"有",""),"")</f>
        <v/>
      </c>
      <c r="J68" s="107">
        <f ca="1">SUMIFS(別添!K$5:K$29,別添!$B$5:$B$29,$B68)</f>
        <v>0</v>
      </c>
      <c r="K68" s="175">
        <f ca="1">SUMIFS(別添!L$5:L$29,別添!$B$5:$B$29,$B68)</f>
        <v>0</v>
      </c>
      <c r="L68" s="107">
        <f ca="1">SUMIFS(別添!M$5:M$29,別添!$B$5:$B$29,$B68)</f>
        <v>0</v>
      </c>
      <c r="M68" s="175">
        <f t="shared" ca="1" si="3"/>
        <v>0</v>
      </c>
      <c r="N68" s="139"/>
    </row>
    <row r="69" spans="1:14" ht="21" customHeight="1">
      <c r="A69" s="173">
        <f t="shared" si="0"/>
        <v>65</v>
      </c>
      <c r="B69" s="185"/>
      <c r="C69" s="174">
        <f ca="1">IFERROR(VLOOKUP($B69,別添!$B$5:$G$29,2,FALSE),"")</f>
        <v>0</v>
      </c>
      <c r="D69" s="172">
        <f ca="1">IFERROR(VLOOKUP($B69,別添!$B$5:$G$29,4,FALSE),"")</f>
        <v>0</v>
      </c>
      <c r="E69" s="172">
        <f ca="1">IFERROR(VLOOKUP($B69,別添!$B$5:$G$29,5,FALSE),"")</f>
        <v>0</v>
      </c>
      <c r="F69" s="186" t="str">
        <f ca="1">IFERROR(VLOOKUP($B69,別添!$B$5:$G$29,6,FALSE),"")</f>
        <v/>
      </c>
      <c r="G69" s="156" t="str">
        <f ca="1">IF(M69&gt;0,変更申請書!$W$7,"")</f>
        <v/>
      </c>
      <c r="H69" s="188">
        <f ca="1">SUMIFS(別添!I$5:I$29,別添!$B$5:$B$29,$B69)</f>
        <v>0</v>
      </c>
      <c r="I69" s="189" t="str">
        <f ca="1">IFERROR(IF(COUNTIFS(別添!$B$5:$B$29,B69,別添!$J$5:$J$29,"有")&gt;0,"有",""),"")</f>
        <v/>
      </c>
      <c r="J69" s="107">
        <f ca="1">SUMIFS(別添!K$5:K$29,別添!$B$5:$B$29,$B69)</f>
        <v>0</v>
      </c>
      <c r="K69" s="175">
        <f ca="1">SUMIFS(別添!L$5:L$29,別添!$B$5:$B$29,$B69)</f>
        <v>0</v>
      </c>
      <c r="L69" s="107">
        <f ca="1">SUMIFS(別添!M$5:M$29,別添!$B$5:$B$29,$B69)</f>
        <v>0</v>
      </c>
      <c r="M69" s="175">
        <f t="shared" ca="1" si="3"/>
        <v>0</v>
      </c>
      <c r="N69" s="139"/>
    </row>
    <row r="70" spans="1:14" ht="21" customHeight="1">
      <c r="A70" s="173">
        <f t="shared" ref="A70:A104" si="4">ROW()-4</f>
        <v>66</v>
      </c>
      <c r="B70" s="185"/>
      <c r="C70" s="174">
        <f ca="1">IFERROR(VLOOKUP($B70,別添!$B$5:$G$29,2,FALSE),"")</f>
        <v>0</v>
      </c>
      <c r="D70" s="172">
        <f ca="1">IFERROR(VLOOKUP($B70,別添!$B$5:$G$29,4,FALSE),"")</f>
        <v>0</v>
      </c>
      <c r="E70" s="172">
        <f ca="1">IFERROR(VLOOKUP($B70,別添!$B$5:$G$29,5,FALSE),"")</f>
        <v>0</v>
      </c>
      <c r="F70" s="186" t="str">
        <f ca="1">IFERROR(VLOOKUP($B70,別添!$B$5:$G$29,6,FALSE),"")</f>
        <v/>
      </c>
      <c r="G70" s="156" t="str">
        <f ca="1">IF(M70&gt;0,変更申請書!$W$7,"")</f>
        <v/>
      </c>
      <c r="H70" s="188">
        <f ca="1">SUMIFS(別添!I$5:I$29,別添!$B$5:$B$29,$B70)</f>
        <v>0</v>
      </c>
      <c r="I70" s="189" t="str">
        <f ca="1">IFERROR(IF(COUNTIFS(別添!$B$5:$B$29,B70,別添!$J$5:$J$29,"有")&gt;0,"有",""),"")</f>
        <v/>
      </c>
      <c r="J70" s="107">
        <f ca="1">SUMIFS(別添!K$5:K$29,別添!$B$5:$B$29,$B70)</f>
        <v>0</v>
      </c>
      <c r="K70" s="175">
        <f ca="1">SUMIFS(別添!L$5:L$29,別添!$B$5:$B$29,$B70)</f>
        <v>0</v>
      </c>
      <c r="L70" s="107">
        <f ca="1">SUMIFS(別添!M$5:M$29,別添!$B$5:$B$29,$B70)</f>
        <v>0</v>
      </c>
      <c r="M70" s="175">
        <f t="shared" ca="1" si="3"/>
        <v>0</v>
      </c>
      <c r="N70" s="139"/>
    </row>
    <row r="71" spans="1:14" ht="21" customHeight="1">
      <c r="A71" s="173">
        <f t="shared" si="4"/>
        <v>67</v>
      </c>
      <c r="B71" s="185"/>
      <c r="C71" s="174">
        <f ca="1">IFERROR(VLOOKUP($B71,別添!$B$5:$G$29,2,FALSE),"")</f>
        <v>0</v>
      </c>
      <c r="D71" s="172">
        <f ca="1">IFERROR(VLOOKUP($B71,別添!$B$5:$G$29,4,FALSE),"")</f>
        <v>0</v>
      </c>
      <c r="E71" s="172">
        <f ca="1">IFERROR(VLOOKUP($B71,別添!$B$5:$G$29,5,FALSE),"")</f>
        <v>0</v>
      </c>
      <c r="F71" s="186" t="str">
        <f ca="1">IFERROR(VLOOKUP($B71,別添!$B$5:$G$29,6,FALSE),"")</f>
        <v/>
      </c>
      <c r="G71" s="156" t="str">
        <f ca="1">IF(M71&gt;0,変更申請書!$W$7,"")</f>
        <v/>
      </c>
      <c r="H71" s="188">
        <f ca="1">SUMIFS(別添!I$5:I$29,別添!$B$5:$B$29,$B71)</f>
        <v>0</v>
      </c>
      <c r="I71" s="189" t="str">
        <f ca="1">IFERROR(IF(COUNTIFS(別添!$B$5:$B$29,B71,別添!$J$5:$J$29,"有")&gt;0,"有",""),"")</f>
        <v/>
      </c>
      <c r="J71" s="107">
        <f ca="1">SUMIFS(別添!K$5:K$29,別添!$B$5:$B$29,$B71)</f>
        <v>0</v>
      </c>
      <c r="K71" s="175">
        <f ca="1">SUMIFS(別添!L$5:L$29,別添!$B$5:$B$29,$B71)</f>
        <v>0</v>
      </c>
      <c r="L71" s="107">
        <f ca="1">SUMIFS(別添!M$5:M$29,別添!$B$5:$B$29,$B71)</f>
        <v>0</v>
      </c>
      <c r="M71" s="175">
        <f t="shared" ca="1" si="3"/>
        <v>0</v>
      </c>
      <c r="N71" s="139"/>
    </row>
    <row r="72" spans="1:14" ht="21" customHeight="1">
      <c r="A72" s="173">
        <f t="shared" si="4"/>
        <v>68</v>
      </c>
      <c r="B72" s="185"/>
      <c r="C72" s="174">
        <f ca="1">IFERROR(VLOOKUP($B72,別添!$B$5:$G$29,2,FALSE),"")</f>
        <v>0</v>
      </c>
      <c r="D72" s="172">
        <f ca="1">IFERROR(VLOOKUP($B72,別添!$B$5:$G$29,4,FALSE),"")</f>
        <v>0</v>
      </c>
      <c r="E72" s="172">
        <f ca="1">IFERROR(VLOOKUP($B72,別添!$B$5:$G$29,5,FALSE),"")</f>
        <v>0</v>
      </c>
      <c r="F72" s="186" t="str">
        <f ca="1">IFERROR(VLOOKUP($B72,別添!$B$5:$G$29,6,FALSE),"")</f>
        <v/>
      </c>
      <c r="G72" s="156" t="str">
        <f ca="1">IF(M72&gt;0,変更申請書!$W$7,"")</f>
        <v/>
      </c>
      <c r="H72" s="188">
        <f ca="1">SUMIFS(別添!I$5:I$29,別添!$B$5:$B$29,$B72)</f>
        <v>0</v>
      </c>
      <c r="I72" s="189" t="str">
        <f ca="1">IFERROR(IF(COUNTIFS(別添!$B$5:$B$29,B72,別添!$J$5:$J$29,"有")&gt;0,"有",""),"")</f>
        <v/>
      </c>
      <c r="J72" s="107">
        <f ca="1">SUMIFS(別添!K$5:K$29,別添!$B$5:$B$29,$B72)</f>
        <v>0</v>
      </c>
      <c r="K72" s="175">
        <f ca="1">SUMIFS(別添!L$5:L$29,別添!$B$5:$B$29,$B72)</f>
        <v>0</v>
      </c>
      <c r="L72" s="107">
        <f ca="1">SUMIFS(別添!M$5:M$29,別添!$B$5:$B$29,$B72)</f>
        <v>0</v>
      </c>
      <c r="M72" s="175">
        <f t="shared" ca="1" si="3"/>
        <v>0</v>
      </c>
      <c r="N72" s="139"/>
    </row>
    <row r="73" spans="1:14" ht="21" customHeight="1">
      <c r="A73" s="173">
        <f t="shared" si="4"/>
        <v>69</v>
      </c>
      <c r="B73" s="185"/>
      <c r="C73" s="174">
        <f ca="1">IFERROR(VLOOKUP($B73,別添!$B$5:$G$29,2,FALSE),"")</f>
        <v>0</v>
      </c>
      <c r="D73" s="172">
        <f ca="1">IFERROR(VLOOKUP($B73,別添!$B$5:$G$29,4,FALSE),"")</f>
        <v>0</v>
      </c>
      <c r="E73" s="172">
        <f ca="1">IFERROR(VLOOKUP($B73,別添!$B$5:$G$29,5,FALSE),"")</f>
        <v>0</v>
      </c>
      <c r="F73" s="186" t="str">
        <f ca="1">IFERROR(VLOOKUP($B73,別添!$B$5:$G$29,6,FALSE),"")</f>
        <v/>
      </c>
      <c r="G73" s="156" t="str">
        <f ca="1">IF(M73&gt;0,変更申請書!$W$7,"")</f>
        <v/>
      </c>
      <c r="H73" s="188">
        <f ca="1">SUMIFS(別添!I$5:I$29,別添!$B$5:$B$29,$B73)</f>
        <v>0</v>
      </c>
      <c r="I73" s="189" t="str">
        <f ca="1">IFERROR(IF(COUNTIFS(別添!$B$5:$B$29,B73,別添!$J$5:$J$29,"有")&gt;0,"有",""),"")</f>
        <v/>
      </c>
      <c r="J73" s="107">
        <f ca="1">SUMIFS(別添!K$5:K$29,別添!$B$5:$B$29,$B73)</f>
        <v>0</v>
      </c>
      <c r="K73" s="175">
        <f ca="1">SUMIFS(別添!L$5:L$29,別添!$B$5:$B$29,$B73)</f>
        <v>0</v>
      </c>
      <c r="L73" s="107">
        <f ca="1">SUMIFS(別添!M$5:M$29,別添!$B$5:$B$29,$B73)</f>
        <v>0</v>
      </c>
      <c r="M73" s="175">
        <f t="shared" ca="1" si="3"/>
        <v>0</v>
      </c>
      <c r="N73" s="139"/>
    </row>
    <row r="74" spans="1:14" ht="21" customHeight="1">
      <c r="A74" s="173">
        <f t="shared" si="4"/>
        <v>70</v>
      </c>
      <c r="B74" s="185"/>
      <c r="C74" s="174">
        <f ca="1">IFERROR(VLOOKUP($B74,別添!$B$5:$G$29,2,FALSE),"")</f>
        <v>0</v>
      </c>
      <c r="D74" s="172">
        <f ca="1">IFERROR(VLOOKUP($B74,別添!$B$5:$G$29,4,FALSE),"")</f>
        <v>0</v>
      </c>
      <c r="E74" s="172">
        <f ca="1">IFERROR(VLOOKUP($B74,別添!$B$5:$G$29,5,FALSE),"")</f>
        <v>0</v>
      </c>
      <c r="F74" s="186" t="str">
        <f ca="1">IFERROR(VLOOKUP($B74,別添!$B$5:$G$29,6,FALSE),"")</f>
        <v/>
      </c>
      <c r="G74" s="156" t="str">
        <f ca="1">IF(M74&gt;0,変更申請書!$W$7,"")</f>
        <v/>
      </c>
      <c r="H74" s="188">
        <f ca="1">SUMIFS(別添!I$5:I$29,別添!$B$5:$B$29,$B74)</f>
        <v>0</v>
      </c>
      <c r="I74" s="189" t="str">
        <f ca="1">IFERROR(IF(COUNTIFS(別添!$B$5:$B$29,B74,別添!$J$5:$J$29,"有")&gt;0,"有",""),"")</f>
        <v/>
      </c>
      <c r="J74" s="107">
        <f ca="1">SUMIFS(別添!K$5:K$29,別添!$B$5:$B$29,$B74)</f>
        <v>0</v>
      </c>
      <c r="K74" s="175">
        <f ca="1">SUMIFS(別添!L$5:L$29,別添!$B$5:$B$29,$B74)</f>
        <v>0</v>
      </c>
      <c r="L74" s="107">
        <f ca="1">SUMIFS(別添!M$5:M$29,別添!$B$5:$B$29,$B74)</f>
        <v>0</v>
      </c>
      <c r="M74" s="175">
        <f t="shared" ca="1" si="3"/>
        <v>0</v>
      </c>
      <c r="N74" s="139"/>
    </row>
    <row r="75" spans="1:14" ht="21" customHeight="1">
      <c r="A75" s="173">
        <f t="shared" si="4"/>
        <v>71</v>
      </c>
      <c r="B75" s="185"/>
      <c r="C75" s="174">
        <f ca="1">IFERROR(VLOOKUP($B75,別添!$B$5:$G$29,2,FALSE),"")</f>
        <v>0</v>
      </c>
      <c r="D75" s="172">
        <f ca="1">IFERROR(VLOOKUP($B75,別添!$B$5:$G$29,4,FALSE),"")</f>
        <v>0</v>
      </c>
      <c r="E75" s="172">
        <f ca="1">IFERROR(VLOOKUP($B75,別添!$B$5:$G$29,5,FALSE),"")</f>
        <v>0</v>
      </c>
      <c r="F75" s="186" t="str">
        <f ca="1">IFERROR(VLOOKUP($B75,別添!$B$5:$G$29,6,FALSE),"")</f>
        <v/>
      </c>
      <c r="G75" s="156" t="str">
        <f ca="1">IF(M75&gt;0,変更申請書!$W$7,"")</f>
        <v/>
      </c>
      <c r="H75" s="188">
        <f ca="1">SUMIFS(別添!I$5:I$29,別添!$B$5:$B$29,$B75)</f>
        <v>0</v>
      </c>
      <c r="I75" s="189" t="str">
        <f ca="1">IFERROR(IF(COUNTIFS(別添!$B$5:$B$29,B75,別添!$J$5:$J$29,"有")&gt;0,"有",""),"")</f>
        <v/>
      </c>
      <c r="J75" s="107">
        <f ca="1">SUMIFS(別添!K$5:K$29,別添!$B$5:$B$29,$B75)</f>
        <v>0</v>
      </c>
      <c r="K75" s="175">
        <f ca="1">SUMIFS(別添!L$5:L$29,別添!$B$5:$B$29,$B75)</f>
        <v>0</v>
      </c>
      <c r="L75" s="107">
        <f ca="1">SUMIFS(別添!M$5:M$29,別添!$B$5:$B$29,$B75)</f>
        <v>0</v>
      </c>
      <c r="M75" s="175">
        <f t="shared" ca="1" si="3"/>
        <v>0</v>
      </c>
      <c r="N75" s="139"/>
    </row>
    <row r="76" spans="1:14" ht="21" customHeight="1">
      <c r="A76" s="173">
        <f t="shared" si="4"/>
        <v>72</v>
      </c>
      <c r="B76" s="185"/>
      <c r="C76" s="174">
        <f ca="1">IFERROR(VLOOKUP($B76,別添!$B$5:$G$29,2,FALSE),"")</f>
        <v>0</v>
      </c>
      <c r="D76" s="172">
        <f ca="1">IFERROR(VLOOKUP($B76,別添!$B$5:$G$29,4,FALSE),"")</f>
        <v>0</v>
      </c>
      <c r="E76" s="172">
        <f ca="1">IFERROR(VLOOKUP($B76,別添!$B$5:$G$29,5,FALSE),"")</f>
        <v>0</v>
      </c>
      <c r="F76" s="186" t="str">
        <f ca="1">IFERROR(VLOOKUP($B76,別添!$B$5:$G$29,6,FALSE),"")</f>
        <v/>
      </c>
      <c r="G76" s="156" t="str">
        <f ca="1">IF(M76&gt;0,変更申請書!$W$7,"")</f>
        <v/>
      </c>
      <c r="H76" s="188">
        <f ca="1">SUMIFS(別添!I$5:I$29,別添!$B$5:$B$29,$B76)</f>
        <v>0</v>
      </c>
      <c r="I76" s="189" t="str">
        <f ca="1">IFERROR(IF(COUNTIFS(別添!$B$5:$B$29,B76,別添!$J$5:$J$29,"有")&gt;0,"有",""),"")</f>
        <v/>
      </c>
      <c r="J76" s="107">
        <f ca="1">SUMIFS(別添!K$5:K$29,別添!$B$5:$B$29,$B76)</f>
        <v>0</v>
      </c>
      <c r="K76" s="175">
        <f ca="1">SUMIFS(別添!L$5:L$29,別添!$B$5:$B$29,$B76)</f>
        <v>0</v>
      </c>
      <c r="L76" s="107">
        <f ca="1">SUMIFS(別添!M$5:M$29,別添!$B$5:$B$29,$B76)</f>
        <v>0</v>
      </c>
      <c r="M76" s="175">
        <f t="shared" ca="1" si="3"/>
        <v>0</v>
      </c>
      <c r="N76" s="139"/>
    </row>
    <row r="77" spans="1:14" ht="21" customHeight="1">
      <c r="A77" s="173">
        <f t="shared" si="4"/>
        <v>73</v>
      </c>
      <c r="B77" s="185"/>
      <c r="C77" s="174">
        <f ca="1">IFERROR(VLOOKUP($B77,別添!$B$5:$G$29,2,FALSE),"")</f>
        <v>0</v>
      </c>
      <c r="D77" s="172">
        <f ca="1">IFERROR(VLOOKUP($B77,別添!$B$5:$G$29,4,FALSE),"")</f>
        <v>0</v>
      </c>
      <c r="E77" s="172">
        <f ca="1">IFERROR(VLOOKUP($B77,別添!$B$5:$G$29,5,FALSE),"")</f>
        <v>0</v>
      </c>
      <c r="F77" s="186" t="str">
        <f ca="1">IFERROR(VLOOKUP($B77,別添!$B$5:$G$29,6,FALSE),"")</f>
        <v/>
      </c>
      <c r="G77" s="156" t="str">
        <f ca="1">IF(M77&gt;0,変更申請書!$W$7,"")</f>
        <v/>
      </c>
      <c r="H77" s="188">
        <f ca="1">SUMIFS(別添!I$5:I$29,別添!$B$5:$B$29,$B77)</f>
        <v>0</v>
      </c>
      <c r="I77" s="189" t="str">
        <f ca="1">IFERROR(IF(COUNTIFS(別添!$B$5:$B$29,B77,別添!$J$5:$J$29,"有")&gt;0,"有",""),"")</f>
        <v/>
      </c>
      <c r="J77" s="107">
        <f ca="1">SUMIFS(別添!K$5:K$29,別添!$B$5:$B$29,$B77)</f>
        <v>0</v>
      </c>
      <c r="K77" s="175">
        <f ca="1">SUMIFS(別添!L$5:L$29,別添!$B$5:$B$29,$B77)</f>
        <v>0</v>
      </c>
      <c r="L77" s="107">
        <f ca="1">SUMIFS(別添!M$5:M$29,別添!$B$5:$B$29,$B77)</f>
        <v>0</v>
      </c>
      <c r="M77" s="175">
        <f t="shared" ca="1" si="3"/>
        <v>0</v>
      </c>
      <c r="N77" s="139"/>
    </row>
    <row r="78" spans="1:14" ht="21" customHeight="1">
      <c r="A78" s="173">
        <f t="shared" si="4"/>
        <v>74</v>
      </c>
      <c r="B78" s="185"/>
      <c r="C78" s="174">
        <f ca="1">IFERROR(VLOOKUP($B78,別添!$B$5:$G$29,2,FALSE),"")</f>
        <v>0</v>
      </c>
      <c r="D78" s="172">
        <f ca="1">IFERROR(VLOOKUP($B78,別添!$B$5:$G$29,4,FALSE),"")</f>
        <v>0</v>
      </c>
      <c r="E78" s="172">
        <f ca="1">IFERROR(VLOOKUP($B78,別添!$B$5:$G$29,5,FALSE),"")</f>
        <v>0</v>
      </c>
      <c r="F78" s="186" t="str">
        <f ca="1">IFERROR(VLOOKUP($B78,別添!$B$5:$G$29,6,FALSE),"")</f>
        <v/>
      </c>
      <c r="G78" s="156" t="str">
        <f ca="1">IF(M78&gt;0,変更申請書!$W$7,"")</f>
        <v/>
      </c>
      <c r="H78" s="188">
        <f ca="1">SUMIFS(別添!I$5:I$29,別添!$B$5:$B$29,$B78)</f>
        <v>0</v>
      </c>
      <c r="I78" s="189" t="str">
        <f ca="1">IFERROR(IF(COUNTIFS(別添!$B$5:$B$29,B78,別添!$J$5:$J$29,"有")&gt;0,"有",""),"")</f>
        <v/>
      </c>
      <c r="J78" s="107">
        <f ca="1">SUMIFS(別添!K$5:K$29,別添!$B$5:$B$29,$B78)</f>
        <v>0</v>
      </c>
      <c r="K78" s="175">
        <f ca="1">SUMIFS(別添!L$5:L$29,別添!$B$5:$B$29,$B78)</f>
        <v>0</v>
      </c>
      <c r="L78" s="107">
        <f ca="1">SUMIFS(別添!M$5:M$29,別添!$B$5:$B$29,$B78)</f>
        <v>0</v>
      </c>
      <c r="M78" s="175">
        <f t="shared" ca="1" si="3"/>
        <v>0</v>
      </c>
      <c r="N78" s="139"/>
    </row>
    <row r="79" spans="1:14" ht="21" customHeight="1">
      <c r="A79" s="173">
        <f t="shared" si="4"/>
        <v>75</v>
      </c>
      <c r="B79" s="185"/>
      <c r="C79" s="174">
        <f ca="1">IFERROR(VLOOKUP($B79,別添!$B$5:$G$29,2,FALSE),"")</f>
        <v>0</v>
      </c>
      <c r="D79" s="172">
        <f ca="1">IFERROR(VLOOKUP($B79,別添!$B$5:$G$29,4,FALSE),"")</f>
        <v>0</v>
      </c>
      <c r="E79" s="172">
        <f ca="1">IFERROR(VLOOKUP($B79,別添!$B$5:$G$29,5,FALSE),"")</f>
        <v>0</v>
      </c>
      <c r="F79" s="186" t="str">
        <f ca="1">IFERROR(VLOOKUP($B79,別添!$B$5:$G$29,6,FALSE),"")</f>
        <v/>
      </c>
      <c r="G79" s="156" t="str">
        <f ca="1">IF(M79&gt;0,変更申請書!$W$7,"")</f>
        <v/>
      </c>
      <c r="H79" s="188">
        <f ca="1">SUMIFS(別添!I$5:I$29,別添!$B$5:$B$29,$B79)</f>
        <v>0</v>
      </c>
      <c r="I79" s="189" t="str">
        <f ca="1">IFERROR(IF(COUNTIFS(別添!$B$5:$B$29,B79,別添!$J$5:$J$29,"有")&gt;0,"有",""),"")</f>
        <v/>
      </c>
      <c r="J79" s="107">
        <f ca="1">SUMIFS(別添!K$5:K$29,別添!$B$5:$B$29,$B79)</f>
        <v>0</v>
      </c>
      <c r="K79" s="175">
        <f ca="1">SUMIFS(別添!L$5:L$29,別添!$B$5:$B$29,$B79)</f>
        <v>0</v>
      </c>
      <c r="L79" s="107">
        <f ca="1">SUMIFS(別添!M$5:M$29,別添!$B$5:$B$29,$B79)</f>
        <v>0</v>
      </c>
      <c r="M79" s="175">
        <f t="shared" ca="1" si="3"/>
        <v>0</v>
      </c>
      <c r="N79" s="139"/>
    </row>
    <row r="80" spans="1:14" ht="21" customHeight="1">
      <c r="A80" s="173">
        <f t="shared" si="4"/>
        <v>76</v>
      </c>
      <c r="B80" s="185"/>
      <c r="C80" s="174">
        <f ca="1">IFERROR(VLOOKUP($B80,別添!$B$5:$G$29,2,FALSE),"")</f>
        <v>0</v>
      </c>
      <c r="D80" s="172">
        <f ca="1">IFERROR(VLOOKUP($B80,別添!$B$5:$G$29,4,FALSE),"")</f>
        <v>0</v>
      </c>
      <c r="E80" s="172">
        <f ca="1">IFERROR(VLOOKUP($B80,別添!$B$5:$G$29,5,FALSE),"")</f>
        <v>0</v>
      </c>
      <c r="F80" s="186" t="str">
        <f ca="1">IFERROR(VLOOKUP($B80,別添!$B$5:$G$29,6,FALSE),"")</f>
        <v/>
      </c>
      <c r="G80" s="156" t="str">
        <f ca="1">IF(M80&gt;0,変更申請書!$W$7,"")</f>
        <v/>
      </c>
      <c r="H80" s="188">
        <f ca="1">SUMIFS(別添!I$5:I$29,別添!$B$5:$B$29,$B80)</f>
        <v>0</v>
      </c>
      <c r="I80" s="189" t="str">
        <f ca="1">IFERROR(IF(COUNTIFS(別添!$B$5:$B$29,B80,別添!$J$5:$J$29,"有")&gt;0,"有",""),"")</f>
        <v/>
      </c>
      <c r="J80" s="107">
        <f ca="1">SUMIFS(別添!K$5:K$29,別添!$B$5:$B$29,$B80)</f>
        <v>0</v>
      </c>
      <c r="K80" s="175">
        <f ca="1">SUMIFS(別添!L$5:L$29,別添!$B$5:$B$29,$B80)</f>
        <v>0</v>
      </c>
      <c r="L80" s="107">
        <f ca="1">SUMIFS(別添!M$5:M$29,別添!$B$5:$B$29,$B80)</f>
        <v>0</v>
      </c>
      <c r="M80" s="175">
        <f t="shared" ca="1" si="3"/>
        <v>0</v>
      </c>
      <c r="N80" s="139"/>
    </row>
    <row r="81" spans="1:14" ht="21" customHeight="1">
      <c r="A81" s="173">
        <f t="shared" si="4"/>
        <v>77</v>
      </c>
      <c r="B81" s="185"/>
      <c r="C81" s="174">
        <f ca="1">IFERROR(VLOOKUP($B81,別添!$B$5:$G$29,2,FALSE),"")</f>
        <v>0</v>
      </c>
      <c r="D81" s="172">
        <f ca="1">IFERROR(VLOOKUP($B81,別添!$B$5:$G$29,4,FALSE),"")</f>
        <v>0</v>
      </c>
      <c r="E81" s="172">
        <f ca="1">IFERROR(VLOOKUP($B81,別添!$B$5:$G$29,5,FALSE),"")</f>
        <v>0</v>
      </c>
      <c r="F81" s="186" t="str">
        <f ca="1">IFERROR(VLOOKUP($B81,別添!$B$5:$G$29,6,FALSE),"")</f>
        <v/>
      </c>
      <c r="G81" s="156" t="str">
        <f ca="1">IF(M81&gt;0,変更申請書!$W$7,"")</f>
        <v/>
      </c>
      <c r="H81" s="188">
        <f ca="1">SUMIFS(別添!I$5:I$29,別添!$B$5:$B$29,$B81)</f>
        <v>0</v>
      </c>
      <c r="I81" s="189" t="str">
        <f ca="1">IFERROR(IF(COUNTIFS(別添!$B$5:$B$29,B81,別添!$J$5:$J$29,"有")&gt;0,"有",""),"")</f>
        <v/>
      </c>
      <c r="J81" s="107">
        <f ca="1">SUMIFS(別添!K$5:K$29,別添!$B$5:$B$29,$B81)</f>
        <v>0</v>
      </c>
      <c r="K81" s="175">
        <f ca="1">SUMIFS(別添!L$5:L$29,別添!$B$5:$B$29,$B81)</f>
        <v>0</v>
      </c>
      <c r="L81" s="107">
        <f ca="1">SUMIFS(別添!M$5:M$29,別添!$B$5:$B$29,$B81)</f>
        <v>0</v>
      </c>
      <c r="M81" s="175">
        <f t="shared" ca="1" si="3"/>
        <v>0</v>
      </c>
      <c r="N81" s="139"/>
    </row>
    <row r="82" spans="1:14" ht="21" customHeight="1">
      <c r="A82" s="173">
        <f t="shared" si="4"/>
        <v>78</v>
      </c>
      <c r="B82" s="185"/>
      <c r="C82" s="174">
        <f ca="1">IFERROR(VLOOKUP($B82,別添!$B$5:$G$29,2,FALSE),"")</f>
        <v>0</v>
      </c>
      <c r="D82" s="172">
        <f ca="1">IFERROR(VLOOKUP($B82,別添!$B$5:$G$29,4,FALSE),"")</f>
        <v>0</v>
      </c>
      <c r="E82" s="172">
        <f ca="1">IFERROR(VLOOKUP($B82,別添!$B$5:$G$29,5,FALSE),"")</f>
        <v>0</v>
      </c>
      <c r="F82" s="186" t="str">
        <f ca="1">IFERROR(VLOOKUP($B82,別添!$B$5:$G$29,6,FALSE),"")</f>
        <v/>
      </c>
      <c r="G82" s="156" t="str">
        <f ca="1">IF(M82&gt;0,変更申請書!$W$7,"")</f>
        <v/>
      </c>
      <c r="H82" s="188">
        <f ca="1">SUMIFS(別添!I$5:I$29,別添!$B$5:$B$29,$B82)</f>
        <v>0</v>
      </c>
      <c r="I82" s="189" t="str">
        <f ca="1">IFERROR(IF(COUNTIFS(別添!$B$5:$B$29,B82,別添!$J$5:$J$29,"有")&gt;0,"有",""),"")</f>
        <v/>
      </c>
      <c r="J82" s="107">
        <f ca="1">SUMIFS(別添!K$5:K$29,別添!$B$5:$B$29,$B82)</f>
        <v>0</v>
      </c>
      <c r="K82" s="175">
        <f ca="1">SUMIFS(別添!L$5:L$29,別添!$B$5:$B$29,$B82)</f>
        <v>0</v>
      </c>
      <c r="L82" s="107">
        <f ca="1">SUMIFS(別添!M$5:M$29,別添!$B$5:$B$29,$B82)</f>
        <v>0</v>
      </c>
      <c r="M82" s="175">
        <f t="shared" ca="1" si="3"/>
        <v>0</v>
      </c>
      <c r="N82" s="139"/>
    </row>
    <row r="83" spans="1:14" ht="21" customHeight="1">
      <c r="A83" s="173">
        <f t="shared" si="4"/>
        <v>79</v>
      </c>
      <c r="B83" s="185"/>
      <c r="C83" s="174">
        <f ca="1">IFERROR(VLOOKUP($B83,別添!$B$5:$G$29,2,FALSE),"")</f>
        <v>0</v>
      </c>
      <c r="D83" s="172">
        <f ca="1">IFERROR(VLOOKUP($B83,別添!$B$5:$G$29,4,FALSE),"")</f>
        <v>0</v>
      </c>
      <c r="E83" s="172">
        <f ca="1">IFERROR(VLOOKUP($B83,別添!$B$5:$G$29,5,FALSE),"")</f>
        <v>0</v>
      </c>
      <c r="F83" s="186" t="str">
        <f ca="1">IFERROR(VLOOKUP($B83,別添!$B$5:$G$29,6,FALSE),"")</f>
        <v/>
      </c>
      <c r="G83" s="156" t="str">
        <f ca="1">IF(M83&gt;0,変更申請書!$W$7,"")</f>
        <v/>
      </c>
      <c r="H83" s="188">
        <f ca="1">SUMIFS(別添!I$5:I$29,別添!$B$5:$B$29,$B83)</f>
        <v>0</v>
      </c>
      <c r="I83" s="189" t="str">
        <f ca="1">IFERROR(IF(COUNTIFS(別添!$B$5:$B$29,B83,別添!$J$5:$J$29,"有")&gt;0,"有",""),"")</f>
        <v/>
      </c>
      <c r="J83" s="107">
        <f ca="1">SUMIFS(別添!K$5:K$29,別添!$B$5:$B$29,$B83)</f>
        <v>0</v>
      </c>
      <c r="K83" s="175">
        <f ca="1">SUMIFS(別添!L$5:L$29,別添!$B$5:$B$29,$B83)</f>
        <v>0</v>
      </c>
      <c r="L83" s="107">
        <f ca="1">SUMIFS(別添!M$5:M$29,別添!$B$5:$B$29,$B83)</f>
        <v>0</v>
      </c>
      <c r="M83" s="175">
        <f t="shared" ca="1" si="3"/>
        <v>0</v>
      </c>
      <c r="N83" s="139"/>
    </row>
    <row r="84" spans="1:14" ht="21" customHeight="1">
      <c r="A84" s="173">
        <f t="shared" si="4"/>
        <v>80</v>
      </c>
      <c r="B84" s="185"/>
      <c r="C84" s="174">
        <f ca="1">IFERROR(VLOOKUP($B84,別添!$B$5:$G$29,2,FALSE),"")</f>
        <v>0</v>
      </c>
      <c r="D84" s="172">
        <f ca="1">IFERROR(VLOOKUP($B84,別添!$B$5:$G$29,4,FALSE),"")</f>
        <v>0</v>
      </c>
      <c r="E84" s="172">
        <f ca="1">IFERROR(VLOOKUP($B84,別添!$B$5:$G$29,5,FALSE),"")</f>
        <v>0</v>
      </c>
      <c r="F84" s="186" t="str">
        <f ca="1">IFERROR(VLOOKUP($B84,別添!$B$5:$G$29,6,FALSE),"")</f>
        <v/>
      </c>
      <c r="G84" s="156" t="str">
        <f ca="1">IF(M84&gt;0,変更申請書!$W$7,"")</f>
        <v/>
      </c>
      <c r="H84" s="188">
        <f ca="1">SUMIFS(別添!I$5:I$29,別添!$B$5:$B$29,$B84)</f>
        <v>0</v>
      </c>
      <c r="I84" s="189" t="str">
        <f ca="1">IFERROR(IF(COUNTIFS(別添!$B$5:$B$29,B84,別添!$J$5:$J$29,"有")&gt;0,"有",""),"")</f>
        <v/>
      </c>
      <c r="J84" s="107">
        <f ca="1">SUMIFS(別添!K$5:K$29,別添!$B$5:$B$29,$B84)</f>
        <v>0</v>
      </c>
      <c r="K84" s="175">
        <f ca="1">SUMIFS(別添!L$5:L$29,別添!$B$5:$B$29,$B84)</f>
        <v>0</v>
      </c>
      <c r="L84" s="107">
        <f ca="1">SUMIFS(別添!M$5:M$29,別添!$B$5:$B$29,$B84)</f>
        <v>0</v>
      </c>
      <c r="M84" s="175">
        <f t="shared" ca="1" si="3"/>
        <v>0</v>
      </c>
      <c r="N84" s="139"/>
    </row>
    <row r="85" spans="1:14" ht="21" customHeight="1">
      <c r="A85" s="173">
        <f t="shared" si="4"/>
        <v>81</v>
      </c>
      <c r="B85" s="185"/>
      <c r="C85" s="174">
        <f ca="1">IFERROR(VLOOKUP($B85,別添!$B$5:$G$29,2,FALSE),"")</f>
        <v>0</v>
      </c>
      <c r="D85" s="172">
        <f ca="1">IFERROR(VLOOKUP($B85,別添!$B$5:$G$29,4,FALSE),"")</f>
        <v>0</v>
      </c>
      <c r="E85" s="172">
        <f ca="1">IFERROR(VLOOKUP($B85,別添!$B$5:$G$29,5,FALSE),"")</f>
        <v>0</v>
      </c>
      <c r="F85" s="186" t="str">
        <f ca="1">IFERROR(VLOOKUP($B85,別添!$B$5:$G$29,6,FALSE),"")</f>
        <v/>
      </c>
      <c r="G85" s="156" t="str">
        <f ca="1">IF(M85&gt;0,変更申請書!$W$7,"")</f>
        <v/>
      </c>
      <c r="H85" s="188">
        <f ca="1">SUMIFS(別添!I$5:I$29,別添!$B$5:$B$29,$B85)</f>
        <v>0</v>
      </c>
      <c r="I85" s="189" t="str">
        <f ca="1">IFERROR(IF(COUNTIFS(別添!$B$5:$B$29,B85,別添!$J$5:$J$29,"有")&gt;0,"有",""),"")</f>
        <v/>
      </c>
      <c r="J85" s="107">
        <f ca="1">SUMIFS(別添!K$5:K$29,別添!$B$5:$B$29,$B85)</f>
        <v>0</v>
      </c>
      <c r="K85" s="175">
        <f ca="1">SUMIFS(別添!L$5:L$29,別添!$B$5:$B$29,$B85)</f>
        <v>0</v>
      </c>
      <c r="L85" s="107">
        <f ca="1">SUMIFS(別添!M$5:M$29,別添!$B$5:$B$29,$B85)</f>
        <v>0</v>
      </c>
      <c r="M85" s="175">
        <f t="shared" ca="1" si="3"/>
        <v>0</v>
      </c>
      <c r="N85" s="139"/>
    </row>
    <row r="86" spans="1:14" ht="21" customHeight="1">
      <c r="A86" s="173">
        <f t="shared" si="4"/>
        <v>82</v>
      </c>
      <c r="B86" s="185"/>
      <c r="C86" s="174">
        <f ca="1">IFERROR(VLOOKUP($B86,別添!$B$5:$G$29,2,FALSE),"")</f>
        <v>0</v>
      </c>
      <c r="D86" s="172">
        <f ca="1">IFERROR(VLOOKUP($B86,別添!$B$5:$G$29,4,FALSE),"")</f>
        <v>0</v>
      </c>
      <c r="E86" s="172">
        <f ca="1">IFERROR(VLOOKUP($B86,別添!$B$5:$G$29,5,FALSE),"")</f>
        <v>0</v>
      </c>
      <c r="F86" s="186" t="str">
        <f ca="1">IFERROR(VLOOKUP($B86,別添!$B$5:$G$29,6,FALSE),"")</f>
        <v/>
      </c>
      <c r="G86" s="156" t="str">
        <f ca="1">IF(M86&gt;0,変更申請書!$W$7,"")</f>
        <v/>
      </c>
      <c r="H86" s="188">
        <f ca="1">SUMIFS(別添!I$5:I$29,別添!$B$5:$B$29,$B86)</f>
        <v>0</v>
      </c>
      <c r="I86" s="189" t="str">
        <f ca="1">IFERROR(IF(COUNTIFS(別添!$B$5:$B$29,B86,別添!$J$5:$J$29,"有")&gt;0,"有",""),"")</f>
        <v/>
      </c>
      <c r="J86" s="107">
        <f ca="1">SUMIFS(別添!K$5:K$29,別添!$B$5:$B$29,$B86)</f>
        <v>0</v>
      </c>
      <c r="K86" s="175">
        <f ca="1">SUMIFS(別添!L$5:L$29,別添!$B$5:$B$29,$B86)</f>
        <v>0</v>
      </c>
      <c r="L86" s="107">
        <f ca="1">SUMIFS(別添!M$5:M$29,別添!$B$5:$B$29,$B86)</f>
        <v>0</v>
      </c>
      <c r="M86" s="175">
        <f t="shared" ca="1" si="3"/>
        <v>0</v>
      </c>
      <c r="N86" s="139"/>
    </row>
    <row r="87" spans="1:14" ht="21" customHeight="1">
      <c r="A87" s="173">
        <f t="shared" si="4"/>
        <v>83</v>
      </c>
      <c r="B87" s="185"/>
      <c r="C87" s="174">
        <f ca="1">IFERROR(VLOOKUP($B87,別添!$B$5:$G$29,2,FALSE),"")</f>
        <v>0</v>
      </c>
      <c r="D87" s="172">
        <f ca="1">IFERROR(VLOOKUP($B87,別添!$B$5:$G$29,4,FALSE),"")</f>
        <v>0</v>
      </c>
      <c r="E87" s="172">
        <f ca="1">IFERROR(VLOOKUP($B87,別添!$B$5:$G$29,5,FALSE),"")</f>
        <v>0</v>
      </c>
      <c r="F87" s="186" t="str">
        <f ca="1">IFERROR(VLOOKUP($B87,別添!$B$5:$G$29,6,FALSE),"")</f>
        <v/>
      </c>
      <c r="G87" s="156" t="str">
        <f ca="1">IF(M87&gt;0,変更申請書!$W$7,"")</f>
        <v/>
      </c>
      <c r="H87" s="188">
        <f ca="1">SUMIFS(別添!I$5:I$29,別添!$B$5:$B$29,$B87)</f>
        <v>0</v>
      </c>
      <c r="I87" s="189" t="str">
        <f ca="1">IFERROR(IF(COUNTIFS(別添!$B$5:$B$29,B87,別添!$J$5:$J$29,"有")&gt;0,"有",""),"")</f>
        <v/>
      </c>
      <c r="J87" s="107">
        <f ca="1">SUMIFS(別添!K$5:K$29,別添!$B$5:$B$29,$B87)</f>
        <v>0</v>
      </c>
      <c r="K87" s="175">
        <f ca="1">SUMIFS(別添!L$5:L$29,別添!$B$5:$B$29,$B87)</f>
        <v>0</v>
      </c>
      <c r="L87" s="107">
        <f ca="1">SUMIFS(別添!M$5:M$29,別添!$B$5:$B$29,$B87)</f>
        <v>0</v>
      </c>
      <c r="M87" s="175">
        <f t="shared" ca="1" si="3"/>
        <v>0</v>
      </c>
      <c r="N87" s="139"/>
    </row>
    <row r="88" spans="1:14" ht="21" customHeight="1">
      <c r="A88" s="173">
        <f t="shared" si="4"/>
        <v>84</v>
      </c>
      <c r="B88" s="185"/>
      <c r="C88" s="174">
        <f ca="1">IFERROR(VLOOKUP($B88,別添!$B$5:$G$29,2,FALSE),"")</f>
        <v>0</v>
      </c>
      <c r="D88" s="172">
        <f ca="1">IFERROR(VLOOKUP($B88,別添!$B$5:$G$29,4,FALSE),"")</f>
        <v>0</v>
      </c>
      <c r="E88" s="172">
        <f ca="1">IFERROR(VLOOKUP($B88,別添!$B$5:$G$29,5,FALSE),"")</f>
        <v>0</v>
      </c>
      <c r="F88" s="186" t="str">
        <f ca="1">IFERROR(VLOOKUP($B88,別添!$B$5:$G$29,6,FALSE),"")</f>
        <v/>
      </c>
      <c r="G88" s="156" t="str">
        <f ca="1">IF(M88&gt;0,変更申請書!$W$7,"")</f>
        <v/>
      </c>
      <c r="H88" s="188">
        <f ca="1">SUMIFS(別添!I$5:I$29,別添!$B$5:$B$29,$B88)</f>
        <v>0</v>
      </c>
      <c r="I88" s="189" t="str">
        <f ca="1">IFERROR(IF(COUNTIFS(別添!$B$5:$B$29,B88,別添!$J$5:$J$29,"有")&gt;0,"有",""),"")</f>
        <v/>
      </c>
      <c r="J88" s="107">
        <f ca="1">SUMIFS(別添!K$5:K$29,別添!$B$5:$B$29,$B88)</f>
        <v>0</v>
      </c>
      <c r="K88" s="175">
        <f ca="1">SUMIFS(別添!L$5:L$29,別添!$B$5:$B$29,$B88)</f>
        <v>0</v>
      </c>
      <c r="L88" s="107">
        <f ca="1">SUMIFS(別添!M$5:M$29,別添!$B$5:$B$29,$B88)</f>
        <v>0</v>
      </c>
      <c r="M88" s="175">
        <f t="shared" ca="1" si="3"/>
        <v>0</v>
      </c>
      <c r="N88" s="139"/>
    </row>
    <row r="89" spans="1:14" ht="21" customHeight="1">
      <c r="A89" s="173">
        <f t="shared" si="4"/>
        <v>85</v>
      </c>
      <c r="B89" s="185"/>
      <c r="C89" s="174">
        <f ca="1">IFERROR(VLOOKUP($B89,別添!$B$5:$G$29,2,FALSE),"")</f>
        <v>0</v>
      </c>
      <c r="D89" s="172">
        <f ca="1">IFERROR(VLOOKUP($B89,別添!$B$5:$G$29,4,FALSE),"")</f>
        <v>0</v>
      </c>
      <c r="E89" s="172">
        <f ca="1">IFERROR(VLOOKUP($B89,別添!$B$5:$G$29,5,FALSE),"")</f>
        <v>0</v>
      </c>
      <c r="F89" s="186" t="str">
        <f ca="1">IFERROR(VLOOKUP($B89,別添!$B$5:$G$29,6,FALSE),"")</f>
        <v/>
      </c>
      <c r="G89" s="156" t="str">
        <f ca="1">IF(M89&gt;0,変更申請書!$W$7,"")</f>
        <v/>
      </c>
      <c r="H89" s="188">
        <f ca="1">SUMIFS(別添!I$5:I$29,別添!$B$5:$B$29,$B89)</f>
        <v>0</v>
      </c>
      <c r="I89" s="189" t="str">
        <f ca="1">IFERROR(IF(COUNTIFS(別添!$B$5:$B$29,B89,別添!$J$5:$J$29,"有")&gt;0,"有",""),"")</f>
        <v/>
      </c>
      <c r="J89" s="107">
        <f ca="1">SUMIFS(別添!K$5:K$29,別添!$B$5:$B$29,$B89)</f>
        <v>0</v>
      </c>
      <c r="K89" s="175">
        <f ca="1">SUMIFS(別添!L$5:L$29,別添!$B$5:$B$29,$B89)</f>
        <v>0</v>
      </c>
      <c r="L89" s="107">
        <f ca="1">SUMIFS(別添!M$5:M$29,別添!$B$5:$B$29,$B89)</f>
        <v>0</v>
      </c>
      <c r="M89" s="175">
        <f t="shared" ca="1" si="3"/>
        <v>0</v>
      </c>
      <c r="N89" s="139"/>
    </row>
    <row r="90" spans="1:14" ht="21" customHeight="1">
      <c r="A90" s="173">
        <f t="shared" si="4"/>
        <v>86</v>
      </c>
      <c r="B90" s="185"/>
      <c r="C90" s="174">
        <f ca="1">IFERROR(VLOOKUP($B90,別添!$B$5:$G$29,2,FALSE),"")</f>
        <v>0</v>
      </c>
      <c r="D90" s="172">
        <f ca="1">IFERROR(VLOOKUP($B90,別添!$B$5:$G$29,4,FALSE),"")</f>
        <v>0</v>
      </c>
      <c r="E90" s="172">
        <f ca="1">IFERROR(VLOOKUP($B90,別添!$B$5:$G$29,5,FALSE),"")</f>
        <v>0</v>
      </c>
      <c r="F90" s="186" t="str">
        <f ca="1">IFERROR(VLOOKUP($B90,別添!$B$5:$G$29,6,FALSE),"")</f>
        <v/>
      </c>
      <c r="G90" s="156" t="str">
        <f ca="1">IF(M90&gt;0,変更申請書!$W$7,"")</f>
        <v/>
      </c>
      <c r="H90" s="188">
        <f ca="1">SUMIFS(別添!I$5:I$29,別添!$B$5:$B$29,$B90)</f>
        <v>0</v>
      </c>
      <c r="I90" s="189" t="str">
        <f ca="1">IFERROR(IF(COUNTIFS(別添!$B$5:$B$29,B90,別添!$J$5:$J$29,"有")&gt;0,"有",""),"")</f>
        <v/>
      </c>
      <c r="J90" s="107">
        <f ca="1">SUMIFS(別添!K$5:K$29,別添!$B$5:$B$29,$B90)</f>
        <v>0</v>
      </c>
      <c r="K90" s="175">
        <f ca="1">SUMIFS(別添!L$5:L$29,別添!$B$5:$B$29,$B90)</f>
        <v>0</v>
      </c>
      <c r="L90" s="107">
        <f ca="1">SUMIFS(別添!M$5:M$29,別添!$B$5:$B$29,$B90)</f>
        <v>0</v>
      </c>
      <c r="M90" s="175">
        <f t="shared" ca="1" si="3"/>
        <v>0</v>
      </c>
      <c r="N90" s="139"/>
    </row>
    <row r="91" spans="1:14" ht="21" customHeight="1">
      <c r="A91" s="173">
        <f t="shared" si="4"/>
        <v>87</v>
      </c>
      <c r="B91" s="185"/>
      <c r="C91" s="174">
        <f ca="1">IFERROR(VLOOKUP($B91,別添!$B$5:$G$29,2,FALSE),"")</f>
        <v>0</v>
      </c>
      <c r="D91" s="172">
        <f ca="1">IFERROR(VLOOKUP($B91,別添!$B$5:$G$29,4,FALSE),"")</f>
        <v>0</v>
      </c>
      <c r="E91" s="172">
        <f ca="1">IFERROR(VLOOKUP($B91,別添!$B$5:$G$29,5,FALSE),"")</f>
        <v>0</v>
      </c>
      <c r="F91" s="186" t="str">
        <f ca="1">IFERROR(VLOOKUP($B91,別添!$B$5:$G$29,6,FALSE),"")</f>
        <v/>
      </c>
      <c r="G91" s="156" t="str">
        <f ca="1">IF(M91&gt;0,変更申請書!$W$7,"")</f>
        <v/>
      </c>
      <c r="H91" s="188">
        <f ca="1">SUMIFS(別添!I$5:I$29,別添!$B$5:$B$29,$B91)</f>
        <v>0</v>
      </c>
      <c r="I91" s="189" t="str">
        <f ca="1">IFERROR(IF(COUNTIFS(別添!$B$5:$B$29,B91,別添!$J$5:$J$29,"有")&gt;0,"有",""),"")</f>
        <v/>
      </c>
      <c r="J91" s="107">
        <f ca="1">SUMIFS(別添!K$5:K$29,別添!$B$5:$B$29,$B91)</f>
        <v>0</v>
      </c>
      <c r="K91" s="175">
        <f ca="1">SUMIFS(別添!L$5:L$29,別添!$B$5:$B$29,$B91)</f>
        <v>0</v>
      </c>
      <c r="L91" s="107">
        <f ca="1">SUMIFS(別添!M$5:M$29,別添!$B$5:$B$29,$B91)</f>
        <v>0</v>
      </c>
      <c r="M91" s="175">
        <f t="shared" ca="1" si="3"/>
        <v>0</v>
      </c>
      <c r="N91" s="139"/>
    </row>
    <row r="92" spans="1:14" ht="21" customHeight="1">
      <c r="A92" s="173">
        <f t="shared" si="4"/>
        <v>88</v>
      </c>
      <c r="B92" s="185"/>
      <c r="C92" s="174">
        <f ca="1">IFERROR(VLOOKUP($B92,別添!$B$5:$G$29,2,FALSE),"")</f>
        <v>0</v>
      </c>
      <c r="D92" s="172">
        <f ca="1">IFERROR(VLOOKUP($B92,別添!$B$5:$G$29,4,FALSE),"")</f>
        <v>0</v>
      </c>
      <c r="E92" s="172">
        <f ca="1">IFERROR(VLOOKUP($B92,別添!$B$5:$G$29,5,FALSE),"")</f>
        <v>0</v>
      </c>
      <c r="F92" s="186" t="str">
        <f ca="1">IFERROR(VLOOKUP($B92,別添!$B$5:$G$29,6,FALSE),"")</f>
        <v/>
      </c>
      <c r="G92" s="156" t="str">
        <f ca="1">IF(M92&gt;0,変更申請書!$W$7,"")</f>
        <v/>
      </c>
      <c r="H92" s="188">
        <f ca="1">SUMIFS(別添!I$5:I$29,別添!$B$5:$B$29,$B92)</f>
        <v>0</v>
      </c>
      <c r="I92" s="189" t="str">
        <f ca="1">IFERROR(IF(COUNTIFS(別添!$B$5:$B$29,B92,別添!$J$5:$J$29,"有")&gt;0,"有",""),"")</f>
        <v/>
      </c>
      <c r="J92" s="107">
        <f ca="1">SUMIFS(別添!K$5:K$29,別添!$B$5:$B$29,$B92)</f>
        <v>0</v>
      </c>
      <c r="K92" s="175">
        <f ca="1">SUMIFS(別添!L$5:L$29,別添!$B$5:$B$29,$B92)</f>
        <v>0</v>
      </c>
      <c r="L92" s="107">
        <f ca="1">SUMIFS(別添!M$5:M$29,別添!$B$5:$B$29,$B92)</f>
        <v>0</v>
      </c>
      <c r="M92" s="175">
        <f t="shared" ca="1" si="3"/>
        <v>0</v>
      </c>
      <c r="N92" s="139"/>
    </row>
    <row r="93" spans="1:14" ht="21" customHeight="1">
      <c r="A93" s="173">
        <f t="shared" si="4"/>
        <v>89</v>
      </c>
      <c r="B93" s="185"/>
      <c r="C93" s="174">
        <f ca="1">IFERROR(VLOOKUP($B93,別添!$B$5:$G$29,2,FALSE),"")</f>
        <v>0</v>
      </c>
      <c r="D93" s="172">
        <f ca="1">IFERROR(VLOOKUP($B93,別添!$B$5:$G$29,4,FALSE),"")</f>
        <v>0</v>
      </c>
      <c r="E93" s="172">
        <f ca="1">IFERROR(VLOOKUP($B93,別添!$B$5:$G$29,5,FALSE),"")</f>
        <v>0</v>
      </c>
      <c r="F93" s="186" t="str">
        <f ca="1">IFERROR(VLOOKUP($B93,別添!$B$5:$G$29,6,FALSE),"")</f>
        <v/>
      </c>
      <c r="G93" s="156" t="str">
        <f ca="1">IF(M93&gt;0,変更申請書!$W$7,"")</f>
        <v/>
      </c>
      <c r="H93" s="188">
        <f ca="1">SUMIFS(別添!I$5:I$29,別添!$B$5:$B$29,$B93)</f>
        <v>0</v>
      </c>
      <c r="I93" s="189" t="str">
        <f ca="1">IFERROR(IF(COUNTIFS(別添!$B$5:$B$29,B93,別添!$J$5:$J$29,"有")&gt;0,"有",""),"")</f>
        <v/>
      </c>
      <c r="J93" s="107">
        <f ca="1">SUMIFS(別添!K$5:K$29,別添!$B$5:$B$29,$B93)</f>
        <v>0</v>
      </c>
      <c r="K93" s="175">
        <f ca="1">SUMIFS(別添!L$5:L$29,別添!$B$5:$B$29,$B93)</f>
        <v>0</v>
      </c>
      <c r="L93" s="107">
        <f ca="1">SUMIFS(別添!M$5:M$29,別添!$B$5:$B$29,$B93)</f>
        <v>0</v>
      </c>
      <c r="M93" s="175">
        <f t="shared" ca="1" si="3"/>
        <v>0</v>
      </c>
      <c r="N93" s="139"/>
    </row>
    <row r="94" spans="1:14" ht="21" customHeight="1">
      <c r="A94" s="173">
        <f t="shared" si="4"/>
        <v>90</v>
      </c>
      <c r="B94" s="185"/>
      <c r="C94" s="174">
        <f ca="1">IFERROR(VLOOKUP($B94,別添!$B$5:$G$29,2,FALSE),"")</f>
        <v>0</v>
      </c>
      <c r="D94" s="172">
        <f ca="1">IFERROR(VLOOKUP($B94,別添!$B$5:$G$29,4,FALSE),"")</f>
        <v>0</v>
      </c>
      <c r="E94" s="172">
        <f ca="1">IFERROR(VLOOKUP($B94,別添!$B$5:$G$29,5,FALSE),"")</f>
        <v>0</v>
      </c>
      <c r="F94" s="186" t="str">
        <f ca="1">IFERROR(VLOOKUP($B94,別添!$B$5:$G$29,6,FALSE),"")</f>
        <v/>
      </c>
      <c r="G94" s="156" t="str">
        <f ca="1">IF(M94&gt;0,変更申請書!$W$7,"")</f>
        <v/>
      </c>
      <c r="H94" s="188">
        <f ca="1">SUMIFS(別添!I$5:I$29,別添!$B$5:$B$29,$B94)</f>
        <v>0</v>
      </c>
      <c r="I94" s="189" t="str">
        <f ca="1">IFERROR(IF(COUNTIFS(別添!$B$5:$B$29,B94,別添!$J$5:$J$29,"有")&gt;0,"有",""),"")</f>
        <v/>
      </c>
      <c r="J94" s="107">
        <f ca="1">SUMIFS(別添!K$5:K$29,別添!$B$5:$B$29,$B94)</f>
        <v>0</v>
      </c>
      <c r="K94" s="175">
        <f ca="1">SUMIFS(別添!L$5:L$29,別添!$B$5:$B$29,$B94)</f>
        <v>0</v>
      </c>
      <c r="L94" s="107">
        <f ca="1">SUMIFS(別添!M$5:M$29,別添!$B$5:$B$29,$B94)</f>
        <v>0</v>
      </c>
      <c r="M94" s="175">
        <f t="shared" ref="M94:M104" ca="1" si="5">SUM(H94,J94,K94,L94)</f>
        <v>0</v>
      </c>
      <c r="N94" s="139"/>
    </row>
    <row r="95" spans="1:14" ht="21" customHeight="1">
      <c r="A95" s="173">
        <f t="shared" si="4"/>
        <v>91</v>
      </c>
      <c r="B95" s="185"/>
      <c r="C95" s="174">
        <f ca="1">IFERROR(VLOOKUP($B95,別添!$B$5:$G$29,2,FALSE),"")</f>
        <v>0</v>
      </c>
      <c r="D95" s="172">
        <f ca="1">IFERROR(VLOOKUP($B95,別添!$B$5:$G$29,4,FALSE),"")</f>
        <v>0</v>
      </c>
      <c r="E95" s="172">
        <f ca="1">IFERROR(VLOOKUP($B95,別添!$B$5:$G$29,5,FALSE),"")</f>
        <v>0</v>
      </c>
      <c r="F95" s="186" t="str">
        <f ca="1">IFERROR(VLOOKUP($B95,別添!$B$5:$G$29,6,FALSE),"")</f>
        <v/>
      </c>
      <c r="G95" s="156" t="str">
        <f ca="1">IF(M95&gt;0,変更申請書!$W$7,"")</f>
        <v/>
      </c>
      <c r="H95" s="188">
        <f ca="1">SUMIFS(別添!I$5:I$29,別添!$B$5:$B$29,$B95)</f>
        <v>0</v>
      </c>
      <c r="I95" s="189" t="str">
        <f ca="1">IFERROR(IF(COUNTIFS(別添!$B$5:$B$29,B95,別添!$J$5:$J$29,"有")&gt;0,"有",""),"")</f>
        <v/>
      </c>
      <c r="J95" s="107">
        <f ca="1">SUMIFS(別添!K$5:K$29,別添!$B$5:$B$29,$B95)</f>
        <v>0</v>
      </c>
      <c r="K95" s="175">
        <f ca="1">SUMIFS(別添!L$5:L$29,別添!$B$5:$B$29,$B95)</f>
        <v>0</v>
      </c>
      <c r="L95" s="107">
        <f ca="1">SUMIFS(別添!M$5:M$29,別添!$B$5:$B$29,$B95)</f>
        <v>0</v>
      </c>
      <c r="M95" s="175">
        <f t="shared" ca="1" si="5"/>
        <v>0</v>
      </c>
      <c r="N95" s="139"/>
    </row>
    <row r="96" spans="1:14" ht="21" customHeight="1">
      <c r="A96" s="173">
        <f t="shared" si="4"/>
        <v>92</v>
      </c>
      <c r="B96" s="185"/>
      <c r="C96" s="174">
        <f ca="1">IFERROR(VLOOKUP($B96,別添!$B$5:$G$29,2,FALSE),"")</f>
        <v>0</v>
      </c>
      <c r="D96" s="172">
        <f ca="1">IFERROR(VLOOKUP($B96,別添!$B$5:$G$29,4,FALSE),"")</f>
        <v>0</v>
      </c>
      <c r="E96" s="172">
        <f ca="1">IFERROR(VLOOKUP($B96,別添!$B$5:$G$29,5,FALSE),"")</f>
        <v>0</v>
      </c>
      <c r="F96" s="186" t="str">
        <f ca="1">IFERROR(VLOOKUP($B96,別添!$B$5:$G$29,6,FALSE),"")</f>
        <v/>
      </c>
      <c r="G96" s="156" t="str">
        <f ca="1">IF(M96&gt;0,変更申請書!$W$7,"")</f>
        <v/>
      </c>
      <c r="H96" s="188">
        <f ca="1">SUMIFS(別添!I$5:I$29,別添!$B$5:$B$29,$B96)</f>
        <v>0</v>
      </c>
      <c r="I96" s="189" t="str">
        <f ca="1">IFERROR(IF(COUNTIFS(別添!$B$5:$B$29,B96,別添!$J$5:$J$29,"有")&gt;0,"有",""),"")</f>
        <v/>
      </c>
      <c r="J96" s="107">
        <f ca="1">SUMIFS(別添!K$5:K$29,別添!$B$5:$B$29,$B96)</f>
        <v>0</v>
      </c>
      <c r="K96" s="175">
        <f ca="1">SUMIFS(別添!L$5:L$29,別添!$B$5:$B$29,$B96)</f>
        <v>0</v>
      </c>
      <c r="L96" s="107">
        <f ca="1">SUMIFS(別添!M$5:M$29,別添!$B$5:$B$29,$B96)</f>
        <v>0</v>
      </c>
      <c r="M96" s="175">
        <f t="shared" ca="1" si="5"/>
        <v>0</v>
      </c>
      <c r="N96" s="139"/>
    </row>
    <row r="97" spans="1:14" ht="21" customHeight="1">
      <c r="A97" s="173">
        <f t="shared" si="4"/>
        <v>93</v>
      </c>
      <c r="B97" s="185"/>
      <c r="C97" s="174">
        <f ca="1">IFERROR(VLOOKUP($B97,別添!$B$5:$G$29,2,FALSE),"")</f>
        <v>0</v>
      </c>
      <c r="D97" s="172">
        <f ca="1">IFERROR(VLOOKUP($B97,別添!$B$5:$G$29,4,FALSE),"")</f>
        <v>0</v>
      </c>
      <c r="E97" s="172">
        <f ca="1">IFERROR(VLOOKUP($B97,別添!$B$5:$G$29,5,FALSE),"")</f>
        <v>0</v>
      </c>
      <c r="F97" s="186" t="str">
        <f ca="1">IFERROR(VLOOKUP($B97,別添!$B$5:$G$29,6,FALSE),"")</f>
        <v/>
      </c>
      <c r="G97" s="156" t="str">
        <f ca="1">IF(M97&gt;0,変更申請書!$W$7,"")</f>
        <v/>
      </c>
      <c r="H97" s="188">
        <f ca="1">SUMIFS(別添!I$5:I$29,別添!$B$5:$B$29,$B97)</f>
        <v>0</v>
      </c>
      <c r="I97" s="189" t="str">
        <f ca="1">IFERROR(IF(COUNTIFS(別添!$B$5:$B$29,B97,別添!$J$5:$J$29,"有")&gt;0,"有",""),"")</f>
        <v/>
      </c>
      <c r="J97" s="107">
        <f ca="1">SUMIFS(別添!K$5:K$29,別添!$B$5:$B$29,$B97)</f>
        <v>0</v>
      </c>
      <c r="K97" s="175">
        <f ca="1">SUMIFS(別添!L$5:L$29,別添!$B$5:$B$29,$B97)</f>
        <v>0</v>
      </c>
      <c r="L97" s="107">
        <f ca="1">SUMIFS(別添!M$5:M$29,別添!$B$5:$B$29,$B97)</f>
        <v>0</v>
      </c>
      <c r="M97" s="175">
        <f t="shared" ca="1" si="5"/>
        <v>0</v>
      </c>
      <c r="N97" s="139"/>
    </row>
    <row r="98" spans="1:14" ht="21" customHeight="1">
      <c r="A98" s="173">
        <f t="shared" si="4"/>
        <v>94</v>
      </c>
      <c r="B98" s="185"/>
      <c r="C98" s="174">
        <f ca="1">IFERROR(VLOOKUP($B98,別添!$B$5:$G$29,2,FALSE),"")</f>
        <v>0</v>
      </c>
      <c r="D98" s="172">
        <f ca="1">IFERROR(VLOOKUP($B98,別添!$B$5:$G$29,4,FALSE),"")</f>
        <v>0</v>
      </c>
      <c r="E98" s="172">
        <f ca="1">IFERROR(VLOOKUP($B98,別添!$B$5:$G$29,5,FALSE),"")</f>
        <v>0</v>
      </c>
      <c r="F98" s="186" t="str">
        <f ca="1">IFERROR(VLOOKUP($B98,別添!$B$5:$G$29,6,FALSE),"")</f>
        <v/>
      </c>
      <c r="G98" s="156" t="str">
        <f ca="1">IF(M98&gt;0,変更申請書!$W$7,"")</f>
        <v/>
      </c>
      <c r="H98" s="188">
        <f ca="1">SUMIFS(別添!I$5:I$29,別添!$B$5:$B$29,$B98)</f>
        <v>0</v>
      </c>
      <c r="I98" s="189" t="str">
        <f ca="1">IFERROR(IF(COUNTIFS(別添!$B$5:$B$29,B98,別添!$J$5:$J$29,"有")&gt;0,"有",""),"")</f>
        <v/>
      </c>
      <c r="J98" s="107">
        <f ca="1">SUMIFS(別添!K$5:K$29,別添!$B$5:$B$29,$B98)</f>
        <v>0</v>
      </c>
      <c r="K98" s="175">
        <f ca="1">SUMIFS(別添!L$5:L$29,別添!$B$5:$B$29,$B98)</f>
        <v>0</v>
      </c>
      <c r="L98" s="107">
        <f ca="1">SUMIFS(別添!M$5:M$29,別添!$B$5:$B$29,$B98)</f>
        <v>0</v>
      </c>
      <c r="M98" s="175">
        <f t="shared" ca="1" si="5"/>
        <v>0</v>
      </c>
      <c r="N98" s="139"/>
    </row>
    <row r="99" spans="1:14" ht="21" customHeight="1">
      <c r="A99" s="173">
        <f t="shared" si="4"/>
        <v>95</v>
      </c>
      <c r="B99" s="185"/>
      <c r="C99" s="174">
        <f ca="1">IFERROR(VLOOKUP($B99,別添!$B$5:$G$29,2,FALSE),"")</f>
        <v>0</v>
      </c>
      <c r="D99" s="172">
        <f ca="1">IFERROR(VLOOKUP($B99,別添!$B$5:$G$29,4,FALSE),"")</f>
        <v>0</v>
      </c>
      <c r="E99" s="172">
        <f ca="1">IFERROR(VLOOKUP($B99,別添!$B$5:$G$29,5,FALSE),"")</f>
        <v>0</v>
      </c>
      <c r="F99" s="186" t="str">
        <f ca="1">IFERROR(VLOOKUP($B99,別添!$B$5:$G$29,6,FALSE),"")</f>
        <v/>
      </c>
      <c r="G99" s="156" t="str">
        <f ca="1">IF(M99&gt;0,変更申請書!$W$7,"")</f>
        <v/>
      </c>
      <c r="H99" s="188">
        <f ca="1">SUMIFS(別添!I$5:I$29,別添!$B$5:$B$29,$B99)</f>
        <v>0</v>
      </c>
      <c r="I99" s="189" t="str">
        <f ca="1">IFERROR(IF(COUNTIFS(別添!$B$5:$B$29,B99,別添!$J$5:$J$29,"有")&gt;0,"有",""),"")</f>
        <v/>
      </c>
      <c r="J99" s="107">
        <f ca="1">SUMIFS(別添!K$5:K$29,別添!$B$5:$B$29,$B99)</f>
        <v>0</v>
      </c>
      <c r="K99" s="175">
        <f ca="1">SUMIFS(別添!L$5:L$29,別添!$B$5:$B$29,$B99)</f>
        <v>0</v>
      </c>
      <c r="L99" s="107">
        <f ca="1">SUMIFS(別添!M$5:M$29,別添!$B$5:$B$29,$B99)</f>
        <v>0</v>
      </c>
      <c r="M99" s="175">
        <f t="shared" ca="1" si="5"/>
        <v>0</v>
      </c>
      <c r="N99" s="139"/>
    </row>
    <row r="100" spans="1:14" ht="21" customHeight="1">
      <c r="A100" s="173">
        <f t="shared" si="4"/>
        <v>96</v>
      </c>
      <c r="B100" s="185"/>
      <c r="C100" s="174">
        <f ca="1">IFERROR(VLOOKUP($B100,別添!$B$5:$G$29,2,FALSE),"")</f>
        <v>0</v>
      </c>
      <c r="D100" s="172">
        <f ca="1">IFERROR(VLOOKUP($B100,別添!$B$5:$G$29,4,FALSE),"")</f>
        <v>0</v>
      </c>
      <c r="E100" s="172">
        <f ca="1">IFERROR(VLOOKUP($B100,別添!$B$5:$G$29,5,FALSE),"")</f>
        <v>0</v>
      </c>
      <c r="F100" s="186" t="str">
        <f ca="1">IFERROR(VLOOKUP($B100,別添!$B$5:$G$29,6,FALSE),"")</f>
        <v/>
      </c>
      <c r="G100" s="156" t="str">
        <f ca="1">IF(M100&gt;0,変更申請書!$W$7,"")</f>
        <v/>
      </c>
      <c r="H100" s="188">
        <f ca="1">SUMIFS(別添!I$5:I$29,別添!$B$5:$B$29,$B100)</f>
        <v>0</v>
      </c>
      <c r="I100" s="189" t="str">
        <f ca="1">IFERROR(IF(COUNTIFS(別添!$B$5:$B$29,B100,別添!$J$5:$J$29,"有")&gt;0,"有",""),"")</f>
        <v/>
      </c>
      <c r="J100" s="107">
        <f ca="1">SUMIFS(別添!K$5:K$29,別添!$B$5:$B$29,$B100)</f>
        <v>0</v>
      </c>
      <c r="K100" s="175">
        <f ca="1">SUMIFS(別添!L$5:L$29,別添!$B$5:$B$29,$B100)</f>
        <v>0</v>
      </c>
      <c r="L100" s="107">
        <f ca="1">SUMIFS(別添!M$5:M$29,別添!$B$5:$B$29,$B100)</f>
        <v>0</v>
      </c>
      <c r="M100" s="175">
        <f t="shared" ca="1" si="5"/>
        <v>0</v>
      </c>
      <c r="N100" s="139"/>
    </row>
    <row r="101" spans="1:14" ht="21" customHeight="1">
      <c r="A101" s="173">
        <f t="shared" si="4"/>
        <v>97</v>
      </c>
      <c r="B101" s="185"/>
      <c r="C101" s="174">
        <f ca="1">IFERROR(VLOOKUP($B101,別添!$B$5:$G$29,2,FALSE),"")</f>
        <v>0</v>
      </c>
      <c r="D101" s="172">
        <f ca="1">IFERROR(VLOOKUP($B101,別添!$B$5:$G$29,4,FALSE),"")</f>
        <v>0</v>
      </c>
      <c r="E101" s="172">
        <f ca="1">IFERROR(VLOOKUP($B101,別添!$B$5:$G$29,5,FALSE),"")</f>
        <v>0</v>
      </c>
      <c r="F101" s="186" t="str">
        <f ca="1">IFERROR(VLOOKUP($B101,別添!$B$5:$G$29,6,FALSE),"")</f>
        <v/>
      </c>
      <c r="G101" s="156" t="str">
        <f ca="1">IF(M101&gt;0,変更申請書!$W$7,"")</f>
        <v/>
      </c>
      <c r="H101" s="188">
        <f ca="1">SUMIFS(別添!I$5:I$29,別添!$B$5:$B$29,$B101)</f>
        <v>0</v>
      </c>
      <c r="I101" s="189" t="str">
        <f ca="1">IFERROR(IF(COUNTIFS(別添!$B$5:$B$29,B101,別添!$J$5:$J$29,"有")&gt;0,"有",""),"")</f>
        <v/>
      </c>
      <c r="J101" s="107">
        <f ca="1">SUMIFS(別添!K$5:K$29,別添!$B$5:$B$29,$B101)</f>
        <v>0</v>
      </c>
      <c r="K101" s="175">
        <f ca="1">SUMIFS(別添!L$5:L$29,別添!$B$5:$B$29,$B101)</f>
        <v>0</v>
      </c>
      <c r="L101" s="107">
        <f ca="1">SUMIFS(別添!M$5:M$29,別添!$B$5:$B$29,$B101)</f>
        <v>0</v>
      </c>
      <c r="M101" s="175">
        <f t="shared" ca="1" si="5"/>
        <v>0</v>
      </c>
      <c r="N101" s="139"/>
    </row>
    <row r="102" spans="1:14" ht="21" customHeight="1">
      <c r="A102" s="173">
        <f t="shared" si="4"/>
        <v>98</v>
      </c>
      <c r="B102" s="185"/>
      <c r="C102" s="174">
        <f ca="1">IFERROR(VLOOKUP($B102,別添!$B$5:$G$29,2,FALSE),"")</f>
        <v>0</v>
      </c>
      <c r="D102" s="172">
        <f ca="1">IFERROR(VLOOKUP($B102,別添!$B$5:$G$29,4,FALSE),"")</f>
        <v>0</v>
      </c>
      <c r="E102" s="172">
        <f ca="1">IFERROR(VLOOKUP($B102,別添!$B$5:$G$29,5,FALSE),"")</f>
        <v>0</v>
      </c>
      <c r="F102" s="186" t="str">
        <f ca="1">IFERROR(VLOOKUP($B102,別添!$B$5:$G$29,6,FALSE),"")</f>
        <v/>
      </c>
      <c r="G102" s="156" t="str">
        <f ca="1">IF(M102&gt;0,変更申請書!$W$7,"")</f>
        <v/>
      </c>
      <c r="H102" s="188">
        <f ca="1">SUMIFS(別添!I$5:I$29,別添!$B$5:$B$29,$B102)</f>
        <v>0</v>
      </c>
      <c r="I102" s="189" t="str">
        <f ca="1">IFERROR(IF(COUNTIFS(別添!$B$5:$B$29,B102,別添!$J$5:$J$29,"有")&gt;0,"有",""),"")</f>
        <v/>
      </c>
      <c r="J102" s="107">
        <f ca="1">SUMIFS(別添!K$5:K$29,別添!$B$5:$B$29,$B102)</f>
        <v>0</v>
      </c>
      <c r="K102" s="175">
        <f ca="1">SUMIFS(別添!L$5:L$29,別添!$B$5:$B$29,$B102)</f>
        <v>0</v>
      </c>
      <c r="L102" s="107">
        <f ca="1">SUMIFS(別添!M$5:M$29,別添!$B$5:$B$29,$B102)</f>
        <v>0</v>
      </c>
      <c r="M102" s="175">
        <f t="shared" ca="1" si="5"/>
        <v>0</v>
      </c>
      <c r="N102" s="139"/>
    </row>
    <row r="103" spans="1:14" ht="21" customHeight="1">
      <c r="A103" s="173">
        <f t="shared" si="4"/>
        <v>99</v>
      </c>
      <c r="B103" s="185"/>
      <c r="C103" s="174">
        <f ca="1">IFERROR(VLOOKUP($B103,別添!$B$5:$G$29,2,FALSE),"")</f>
        <v>0</v>
      </c>
      <c r="D103" s="172">
        <f ca="1">IFERROR(VLOOKUP($B103,別添!$B$5:$G$29,4,FALSE),"")</f>
        <v>0</v>
      </c>
      <c r="E103" s="172">
        <f ca="1">IFERROR(VLOOKUP($B103,別添!$B$5:$G$29,5,FALSE),"")</f>
        <v>0</v>
      </c>
      <c r="F103" s="186" t="str">
        <f ca="1">IFERROR(VLOOKUP($B103,別添!$B$5:$G$29,6,FALSE),"")</f>
        <v/>
      </c>
      <c r="G103" s="156" t="str">
        <f ca="1">IF(M103&gt;0,変更申請書!$W$7,"")</f>
        <v/>
      </c>
      <c r="H103" s="188">
        <f ca="1">SUMIFS(別添!I$5:I$29,別添!$B$5:$B$29,$B103)</f>
        <v>0</v>
      </c>
      <c r="I103" s="189" t="str">
        <f ca="1">IFERROR(IF(COUNTIFS(別添!$B$5:$B$29,B103,別添!$J$5:$J$29,"有")&gt;0,"有",""),"")</f>
        <v/>
      </c>
      <c r="J103" s="107">
        <f ca="1">SUMIFS(別添!K$5:K$29,別添!$B$5:$B$29,$B103)</f>
        <v>0</v>
      </c>
      <c r="K103" s="175">
        <f ca="1">SUMIFS(別添!L$5:L$29,別添!$B$5:$B$29,$B103)</f>
        <v>0</v>
      </c>
      <c r="L103" s="107">
        <f ca="1">SUMIFS(別添!M$5:M$29,別添!$B$5:$B$29,$B103)</f>
        <v>0</v>
      </c>
      <c r="M103" s="175">
        <f t="shared" ca="1" si="5"/>
        <v>0</v>
      </c>
      <c r="N103" s="139"/>
    </row>
    <row r="104" spans="1:14" ht="21" customHeight="1">
      <c r="A104" s="173">
        <f t="shared" si="4"/>
        <v>100</v>
      </c>
      <c r="B104" s="185"/>
      <c r="C104" s="174">
        <f ca="1">IFERROR(VLOOKUP($B104,別添!$B$5:$G$29,2,FALSE),"")</f>
        <v>0</v>
      </c>
      <c r="D104" s="172">
        <f ca="1">IFERROR(VLOOKUP($B104,別添!$B$5:$G$29,4,FALSE),"")</f>
        <v>0</v>
      </c>
      <c r="E104" s="172">
        <f ca="1">IFERROR(VLOOKUP($B104,別添!$B$5:$G$29,5,FALSE),"")</f>
        <v>0</v>
      </c>
      <c r="F104" s="186" t="str">
        <f ca="1">IFERROR(VLOOKUP($B104,別添!$B$5:$G$29,6,FALSE),"")</f>
        <v/>
      </c>
      <c r="G104" s="156" t="str">
        <f ca="1">IF(M104&gt;0,変更申請書!$W$7,"")</f>
        <v/>
      </c>
      <c r="H104" s="188">
        <f ca="1">SUMIFS(別添!I$5:I$29,別添!$B$5:$B$29,$B104)</f>
        <v>0</v>
      </c>
      <c r="I104" s="189" t="str">
        <f ca="1">IFERROR(IF(COUNTIFS(別添!$B$5:$B$29,B104,別添!$J$5:$J$29,"有")&gt;0,"有",""),"")</f>
        <v/>
      </c>
      <c r="J104" s="107">
        <f ca="1">SUMIFS(別添!K$5:K$29,別添!$B$5:$B$29,$B104)</f>
        <v>0</v>
      </c>
      <c r="K104" s="175">
        <f ca="1">SUMIFS(別添!L$5:L$29,別添!$B$5:$B$29,$B104)</f>
        <v>0</v>
      </c>
      <c r="L104" s="107">
        <f ca="1">SUMIFS(別添!M$5:M$29,別添!$B$5:$B$29,$B104)</f>
        <v>0</v>
      </c>
      <c r="M104" s="175">
        <f t="shared" ca="1" si="5"/>
        <v>0</v>
      </c>
      <c r="N104" s="139"/>
    </row>
  </sheetData>
  <mergeCells count="9">
    <mergeCell ref="F3:F4"/>
    <mergeCell ref="G3:G4"/>
    <mergeCell ref="H3:M3"/>
    <mergeCell ref="N3:N4"/>
    <mergeCell ref="A3:A4"/>
    <mergeCell ref="C3:C4"/>
    <mergeCell ref="B3:B4"/>
    <mergeCell ref="D3:D4"/>
    <mergeCell ref="E3:E4"/>
  </mergeCells>
  <phoneticPr fontId="3"/>
  <dataValidations count="1">
    <dataValidation type="list" allowBlank="1" showInputMessage="1" showErrorMessage="1" sqref="N5:N104">
      <formula1>"可"</formula1>
    </dataValidation>
  </dataValidations>
  <printOptions horizontalCentered="1"/>
  <pageMargins left="0.19685039370078741" right="0.19685039370078741" top="0.59055118110236227" bottom="0.39370078740157483" header="0" footer="0"/>
  <pageSetup paperSize="9"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49" r:id="rId4" name="Button 5">
              <controlPr defaultSize="0" print="0" autoFill="0" autoPict="0" macro="[0]!Macro1">
                <anchor moveWithCells="1">
                  <from>
                    <xdr:col>11</xdr:col>
                    <xdr:colOff>355600</xdr:colOff>
                    <xdr:row>0</xdr:row>
                    <xdr:rowOff>19050</xdr:rowOff>
                  </from>
                  <to>
                    <xdr:col>12</xdr:col>
                    <xdr:colOff>552450</xdr:colOff>
                    <xdr:row>1</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J46"/>
  <sheetViews>
    <sheetView showZeros="0" view="pageBreakPreview" zoomScale="130" zoomScaleNormal="100" zoomScaleSheetLayoutView="130" workbookViewId="0">
      <selection activeCell="C6" sqref="C6"/>
    </sheetView>
  </sheetViews>
  <sheetFormatPr defaultColWidth="2.26953125" defaultRowHeight="13"/>
  <cols>
    <col min="1" max="1" width="3.08984375" style="7" customWidth="1"/>
    <col min="2" max="2" width="12.90625" style="7" customWidth="1"/>
    <col min="3" max="3" width="30.26953125" style="7" customWidth="1"/>
    <col min="4" max="4" width="20.90625" style="7" customWidth="1"/>
    <col min="5" max="5" width="13.90625" style="7" bestFit="1" customWidth="1"/>
    <col min="6" max="6" width="8.08984375" style="7" bestFit="1" customWidth="1"/>
    <col min="7" max="7" width="20.90625" style="7" customWidth="1"/>
    <col min="8" max="8" width="13.90625" style="7" customWidth="1"/>
    <col min="9" max="9" width="7.7265625" style="7" customWidth="1"/>
    <col min="10" max="10" width="7.26953125" style="7" bestFit="1" customWidth="1"/>
    <col min="11" max="13" width="7.7265625" style="7" customWidth="1"/>
    <col min="14" max="14" width="8.90625" style="7" customWidth="1"/>
    <col min="15" max="16" width="2.26953125" style="7"/>
    <col min="17" max="17" width="4.36328125" style="7" bestFit="1" customWidth="1"/>
    <col min="18" max="24" width="2.26953125" style="7"/>
    <col min="25" max="25" width="3.7265625" style="7" bestFit="1" customWidth="1"/>
    <col min="26" max="16384" width="2.26953125" style="7"/>
  </cols>
  <sheetData>
    <row r="1" spans="1:36">
      <c r="A1" s="7" t="s">
        <v>227</v>
      </c>
    </row>
    <row r="2" spans="1:36">
      <c r="A2" s="102"/>
    </row>
    <row r="3" spans="1:36" ht="18" customHeight="1">
      <c r="A3" s="230" t="s">
        <v>139</v>
      </c>
      <c r="B3" s="232" t="s">
        <v>45</v>
      </c>
      <c r="C3" s="231" t="s">
        <v>44</v>
      </c>
      <c r="D3" s="231" t="s">
        <v>46</v>
      </c>
      <c r="E3" s="231" t="s">
        <v>3</v>
      </c>
      <c r="F3" s="233" t="s">
        <v>204</v>
      </c>
      <c r="G3" s="222" t="s">
        <v>166</v>
      </c>
      <c r="H3" s="224" t="s">
        <v>167</v>
      </c>
      <c r="I3" s="226" t="s">
        <v>222</v>
      </c>
      <c r="J3" s="226"/>
      <c r="K3" s="226"/>
      <c r="L3" s="226"/>
      <c r="M3" s="226"/>
      <c r="N3" s="227"/>
    </row>
    <row r="4" spans="1:36" ht="33.5" thickBot="1">
      <c r="A4" s="230"/>
      <c r="B4" s="232"/>
      <c r="C4" s="231"/>
      <c r="D4" s="231"/>
      <c r="E4" s="231"/>
      <c r="F4" s="234"/>
      <c r="G4" s="223"/>
      <c r="H4" s="225"/>
      <c r="I4" s="101" t="s">
        <v>171</v>
      </c>
      <c r="J4" s="101" t="s">
        <v>137</v>
      </c>
      <c r="K4" s="101" t="s">
        <v>170</v>
      </c>
      <c r="L4" s="101" t="s">
        <v>169</v>
      </c>
      <c r="M4" s="100" t="s">
        <v>168</v>
      </c>
      <c r="N4" s="119" t="s">
        <v>47</v>
      </c>
    </row>
    <row r="5" spans="1:36" ht="22.5" customHeight="1" thickBot="1">
      <c r="A5" s="103">
        <f>ROW()-4</f>
        <v>1</v>
      </c>
      <c r="B5" s="172">
        <f ca="1">IFERROR(INDIRECT("個票"&amp;$A5&amp;"！$h$7"),"")</f>
        <v>0</v>
      </c>
      <c r="C5" s="156">
        <f t="shared" ref="C5:C29" ca="1" si="0">IFERROR(INDIRECT("個票"&amp;$A5&amp;"！$t$7"),"")</f>
        <v>0</v>
      </c>
      <c r="D5" s="7">
        <f t="shared" ref="D5:D29" ca="1" si="1">IFERROR(INDIRECT("個票"&amp;$A5&amp;"！$h$10"),"")</f>
        <v>0</v>
      </c>
      <c r="E5" s="156">
        <f t="shared" ref="E5:E29" ca="1" si="2">IFERROR(INDIRECT("個票"&amp;$A5&amp;"！$AC$9"),"")</f>
        <v>0</v>
      </c>
      <c r="F5" s="156">
        <f t="shared" ref="F5:F29" ca="1" si="3">IFERROR(INDIRECT("個票"&amp;$A5&amp;"！$d$9"),"")</f>
        <v>0</v>
      </c>
      <c r="G5" s="156" t="str">
        <f t="shared" ref="G5:G29" ca="1" si="4">IFERROR(INDIRECT("個票"&amp;$A5&amp;"！$H$9")&amp;INDIRECT("個票"&amp;$A5&amp;"！$L$9"),"")</f>
        <v/>
      </c>
      <c r="H5" s="156" t="str">
        <f ca="1">IF(N5&gt;0,変更申請書!$W$7,"")</f>
        <v/>
      </c>
      <c r="I5" s="107">
        <f t="shared" ref="I5:I29" ca="1" si="5">IFERROR(INDIRECT("個票"&amp;$A5&amp;"！$ai$21"),"")</f>
        <v>0</v>
      </c>
      <c r="J5" s="157">
        <f t="shared" ref="J5:J29" ca="1" si="6">IFERROR(INDIRECT("個票"&amp;$A5&amp;"！$ao$22"),"")</f>
        <v>0</v>
      </c>
      <c r="K5" s="107" t="str">
        <f t="shared" ref="K5:K29" ca="1" si="7">IFERROR(INDIRECT("個票"&amp;$A5&amp;"！$ai$24"),"")</f>
        <v>千円</v>
      </c>
      <c r="L5" s="175">
        <f t="shared" ref="L5:L29" ca="1" si="8">IFERROR(INDIRECT("個票"&amp;$A5&amp;"！$ai$39"),"")</f>
        <v>0</v>
      </c>
      <c r="M5" s="108" t="str">
        <f ca="1">IFERROR(INDIRECT("個票"&amp;$A5&amp;"！$ai$47"),"")</f>
        <v>千円</v>
      </c>
      <c r="N5" s="175">
        <f t="shared" ref="N5:N29" ca="1" si="9">SUM(I5,K5,L5,M5)</f>
        <v>0</v>
      </c>
      <c r="Q5" s="141" t="str">
        <f ca="1">IF(_xlfn.SHEETS()-6=COUNTIF(N5:N32,"&gt;0"),"○","！（本表の事業所数と個票の枚数が一致しません）")</f>
        <v>○</v>
      </c>
      <c r="R5" s="142"/>
      <c r="S5" s="142"/>
      <c r="T5" s="142"/>
      <c r="U5" s="142"/>
      <c r="V5" s="142"/>
      <c r="W5" s="142"/>
      <c r="X5" s="142"/>
      <c r="Y5" s="142"/>
      <c r="Z5" s="142"/>
      <c r="AA5" s="142"/>
      <c r="AB5" s="142"/>
      <c r="AC5" s="142"/>
      <c r="AD5" s="142"/>
      <c r="AE5" s="142"/>
      <c r="AF5" s="142"/>
      <c r="AG5" s="142"/>
      <c r="AH5" s="142"/>
      <c r="AI5" s="142"/>
      <c r="AJ5" s="138"/>
    </row>
    <row r="6" spans="1:36" ht="22.5" customHeight="1">
      <c r="A6" s="103">
        <f t="shared" ref="A6:A29" si="10">ROW()-4</f>
        <v>2</v>
      </c>
      <c r="B6" s="156" t="str">
        <f t="shared" ref="B6:B29" ca="1" si="11">IFERROR(INDIRECT("個票"&amp;$A6&amp;"！$h$7"),"")</f>
        <v/>
      </c>
      <c r="C6" s="156" t="str">
        <f t="shared" ca="1" si="0"/>
        <v/>
      </c>
      <c r="D6" s="156" t="str">
        <f t="shared" ca="1" si="1"/>
        <v/>
      </c>
      <c r="E6" s="156" t="str">
        <f t="shared" ca="1" si="2"/>
        <v/>
      </c>
      <c r="F6" s="156" t="str">
        <f t="shared" ca="1" si="3"/>
        <v/>
      </c>
      <c r="G6" s="156" t="str">
        <f t="shared" ca="1" si="4"/>
        <v/>
      </c>
      <c r="H6" s="156" t="str">
        <f ca="1">IF(N6&gt;0,変更申請書!$W$7,"")</f>
        <v/>
      </c>
      <c r="I6" s="107" t="str">
        <f t="shared" ca="1" si="5"/>
        <v/>
      </c>
      <c r="J6" s="157" t="str">
        <f t="shared" ca="1" si="6"/>
        <v/>
      </c>
      <c r="K6" s="107" t="str">
        <f t="shared" ca="1" si="7"/>
        <v/>
      </c>
      <c r="L6" s="175" t="str">
        <f t="shared" ca="1" si="8"/>
        <v/>
      </c>
      <c r="M6" s="108" t="str">
        <f ca="1">IFERROR(INDIRECT("個票"&amp;$A6&amp;"！$ai$47"),"")</f>
        <v/>
      </c>
      <c r="N6" s="175">
        <f t="shared" ca="1" si="9"/>
        <v>0</v>
      </c>
      <c r="Q6" s="140"/>
    </row>
    <row r="7" spans="1:36" ht="22.5" customHeight="1">
      <c r="A7" s="103">
        <f t="shared" si="10"/>
        <v>3</v>
      </c>
      <c r="B7" s="156" t="str">
        <f t="shared" ca="1" si="11"/>
        <v/>
      </c>
      <c r="C7" s="156" t="str">
        <f t="shared" ca="1" si="0"/>
        <v/>
      </c>
      <c r="D7" s="156" t="str">
        <f t="shared" ca="1" si="1"/>
        <v/>
      </c>
      <c r="E7" s="156" t="str">
        <f t="shared" ca="1" si="2"/>
        <v/>
      </c>
      <c r="F7" s="156" t="str">
        <f t="shared" ca="1" si="3"/>
        <v/>
      </c>
      <c r="G7" s="156" t="str">
        <f t="shared" ca="1" si="4"/>
        <v/>
      </c>
      <c r="H7" s="156" t="str">
        <f ca="1">IF(N7&gt;0,変更申請書!$W$7,"")</f>
        <v/>
      </c>
      <c r="I7" s="107" t="str">
        <f t="shared" ca="1" si="5"/>
        <v/>
      </c>
      <c r="J7" s="157" t="str">
        <f t="shared" ca="1" si="6"/>
        <v/>
      </c>
      <c r="K7" s="107" t="str">
        <f t="shared" ca="1" si="7"/>
        <v/>
      </c>
      <c r="L7" s="175" t="str">
        <f t="shared" ca="1" si="8"/>
        <v/>
      </c>
      <c r="M7" s="108" t="str">
        <f t="shared" ref="M7:M29" ca="1" si="12">IFERROR(INDIRECT("個票"&amp;$A7&amp;"！$ai$47"),"")</f>
        <v/>
      </c>
      <c r="N7" s="175">
        <f t="shared" ca="1" si="9"/>
        <v>0</v>
      </c>
    </row>
    <row r="8" spans="1:36" ht="22.5" customHeight="1">
      <c r="A8" s="103">
        <f t="shared" si="10"/>
        <v>4</v>
      </c>
      <c r="B8" s="156" t="str">
        <f t="shared" ca="1" si="11"/>
        <v/>
      </c>
      <c r="C8" s="156" t="str">
        <f t="shared" ca="1" si="0"/>
        <v/>
      </c>
      <c r="D8" s="156" t="str">
        <f t="shared" ca="1" si="1"/>
        <v/>
      </c>
      <c r="E8" s="156" t="str">
        <f t="shared" ca="1" si="2"/>
        <v/>
      </c>
      <c r="F8" s="156" t="str">
        <f t="shared" ca="1" si="3"/>
        <v/>
      </c>
      <c r="G8" s="156" t="str">
        <f t="shared" ca="1" si="4"/>
        <v/>
      </c>
      <c r="H8" s="156" t="str">
        <f ca="1">IF(N8&gt;0,変更申請書!$W$7,"")</f>
        <v/>
      </c>
      <c r="I8" s="107" t="str">
        <f t="shared" ca="1" si="5"/>
        <v/>
      </c>
      <c r="J8" s="157" t="str">
        <f t="shared" ca="1" si="6"/>
        <v/>
      </c>
      <c r="K8" s="107" t="str">
        <f t="shared" ca="1" si="7"/>
        <v/>
      </c>
      <c r="L8" s="175" t="str">
        <f t="shared" ca="1" si="8"/>
        <v/>
      </c>
      <c r="M8" s="108" t="str">
        <f t="shared" ca="1" si="12"/>
        <v/>
      </c>
      <c r="N8" s="175">
        <f t="shared" ca="1" si="9"/>
        <v>0</v>
      </c>
    </row>
    <row r="9" spans="1:36" ht="22.5" customHeight="1">
      <c r="A9" s="103">
        <f t="shared" si="10"/>
        <v>5</v>
      </c>
      <c r="B9" s="156" t="str">
        <f t="shared" ca="1" si="11"/>
        <v/>
      </c>
      <c r="C9" s="156" t="str">
        <f t="shared" ca="1" si="0"/>
        <v/>
      </c>
      <c r="D9" s="156" t="str">
        <f t="shared" ca="1" si="1"/>
        <v/>
      </c>
      <c r="E9" s="156" t="str">
        <f t="shared" ca="1" si="2"/>
        <v/>
      </c>
      <c r="F9" s="156" t="str">
        <f t="shared" ca="1" si="3"/>
        <v/>
      </c>
      <c r="G9" s="156" t="str">
        <f t="shared" ca="1" si="4"/>
        <v/>
      </c>
      <c r="H9" s="156" t="str">
        <f ca="1">IF(N9&gt;0,変更申請書!$W$7,"")</f>
        <v/>
      </c>
      <c r="I9" s="107" t="str">
        <f t="shared" ca="1" si="5"/>
        <v/>
      </c>
      <c r="J9" s="157" t="str">
        <f t="shared" ca="1" si="6"/>
        <v/>
      </c>
      <c r="K9" s="107" t="str">
        <f t="shared" ca="1" si="7"/>
        <v/>
      </c>
      <c r="L9" s="175" t="str">
        <f t="shared" ca="1" si="8"/>
        <v/>
      </c>
      <c r="M9" s="108" t="str">
        <f t="shared" ca="1" si="12"/>
        <v/>
      </c>
      <c r="N9" s="175">
        <f t="shared" ca="1" si="9"/>
        <v>0</v>
      </c>
    </row>
    <row r="10" spans="1:36" ht="22.5" customHeight="1">
      <c r="A10" s="103">
        <f t="shared" si="10"/>
        <v>6</v>
      </c>
      <c r="B10" s="156" t="str">
        <f t="shared" ca="1" si="11"/>
        <v/>
      </c>
      <c r="C10" s="156" t="str">
        <f t="shared" ca="1" si="0"/>
        <v/>
      </c>
      <c r="D10" s="156" t="str">
        <f t="shared" ca="1" si="1"/>
        <v/>
      </c>
      <c r="E10" s="156" t="str">
        <f t="shared" ca="1" si="2"/>
        <v/>
      </c>
      <c r="F10" s="156" t="str">
        <f t="shared" ca="1" si="3"/>
        <v/>
      </c>
      <c r="G10" s="156" t="str">
        <f t="shared" ca="1" si="4"/>
        <v/>
      </c>
      <c r="H10" s="156" t="str">
        <f ca="1">IF(N10&gt;0,変更申請書!$W$7,"")</f>
        <v/>
      </c>
      <c r="I10" s="107" t="str">
        <f t="shared" ca="1" si="5"/>
        <v/>
      </c>
      <c r="J10" s="157" t="str">
        <f t="shared" ca="1" si="6"/>
        <v/>
      </c>
      <c r="K10" s="107" t="str">
        <f t="shared" ca="1" si="7"/>
        <v/>
      </c>
      <c r="L10" s="175" t="str">
        <f t="shared" ca="1" si="8"/>
        <v/>
      </c>
      <c r="M10" s="108" t="str">
        <f t="shared" ca="1" si="12"/>
        <v/>
      </c>
      <c r="N10" s="175">
        <f t="shared" ca="1" si="9"/>
        <v>0</v>
      </c>
    </row>
    <row r="11" spans="1:36" ht="22.5" customHeight="1">
      <c r="A11" s="103">
        <f t="shared" si="10"/>
        <v>7</v>
      </c>
      <c r="B11" s="156" t="str">
        <f t="shared" ca="1" si="11"/>
        <v/>
      </c>
      <c r="C11" s="156" t="str">
        <f t="shared" ca="1" si="0"/>
        <v/>
      </c>
      <c r="D11" s="156" t="str">
        <f t="shared" ca="1" si="1"/>
        <v/>
      </c>
      <c r="E11" s="156" t="str">
        <f t="shared" ca="1" si="2"/>
        <v/>
      </c>
      <c r="F11" s="156" t="str">
        <f t="shared" ca="1" si="3"/>
        <v/>
      </c>
      <c r="G11" s="156" t="str">
        <f t="shared" ca="1" si="4"/>
        <v/>
      </c>
      <c r="H11" s="156" t="str">
        <f ca="1">IF(N11&gt;0,変更申請書!$W$7,"")</f>
        <v/>
      </c>
      <c r="I11" s="107" t="str">
        <f t="shared" ca="1" si="5"/>
        <v/>
      </c>
      <c r="J11" s="157" t="str">
        <f t="shared" ca="1" si="6"/>
        <v/>
      </c>
      <c r="K11" s="107" t="str">
        <f t="shared" ca="1" si="7"/>
        <v/>
      </c>
      <c r="L11" s="175" t="str">
        <f t="shared" ca="1" si="8"/>
        <v/>
      </c>
      <c r="M11" s="108" t="str">
        <f t="shared" ca="1" si="12"/>
        <v/>
      </c>
      <c r="N11" s="175">
        <f t="shared" ca="1" si="9"/>
        <v>0</v>
      </c>
    </row>
    <row r="12" spans="1:36" ht="22.5" customHeight="1">
      <c r="A12" s="103">
        <f t="shared" si="10"/>
        <v>8</v>
      </c>
      <c r="B12" s="156" t="str">
        <f t="shared" ca="1" si="11"/>
        <v/>
      </c>
      <c r="C12" s="156" t="str">
        <f t="shared" ca="1" si="0"/>
        <v/>
      </c>
      <c r="D12" s="156" t="str">
        <f t="shared" ca="1" si="1"/>
        <v/>
      </c>
      <c r="E12" s="156" t="str">
        <f t="shared" ca="1" si="2"/>
        <v/>
      </c>
      <c r="F12" s="156" t="str">
        <f t="shared" ca="1" si="3"/>
        <v/>
      </c>
      <c r="G12" s="156" t="str">
        <f t="shared" ca="1" si="4"/>
        <v/>
      </c>
      <c r="H12" s="156" t="str">
        <f ca="1">IF(N12&gt;0,変更申請書!$W$7,"")</f>
        <v/>
      </c>
      <c r="I12" s="107" t="str">
        <f t="shared" ca="1" si="5"/>
        <v/>
      </c>
      <c r="J12" s="157" t="str">
        <f t="shared" ca="1" si="6"/>
        <v/>
      </c>
      <c r="K12" s="107" t="str">
        <f t="shared" ca="1" si="7"/>
        <v/>
      </c>
      <c r="L12" s="175" t="str">
        <f t="shared" ca="1" si="8"/>
        <v/>
      </c>
      <c r="M12" s="108" t="str">
        <f t="shared" ca="1" si="12"/>
        <v/>
      </c>
      <c r="N12" s="175">
        <f t="shared" ca="1" si="9"/>
        <v>0</v>
      </c>
    </row>
    <row r="13" spans="1:36" ht="22.5" customHeight="1">
      <c r="A13" s="103">
        <f t="shared" si="10"/>
        <v>9</v>
      </c>
      <c r="B13" s="156" t="str">
        <f t="shared" ca="1" si="11"/>
        <v/>
      </c>
      <c r="C13" s="156" t="str">
        <f t="shared" ca="1" si="0"/>
        <v/>
      </c>
      <c r="D13" s="156" t="str">
        <f t="shared" ca="1" si="1"/>
        <v/>
      </c>
      <c r="E13" s="156" t="str">
        <f t="shared" ca="1" si="2"/>
        <v/>
      </c>
      <c r="F13" s="156" t="str">
        <f t="shared" ca="1" si="3"/>
        <v/>
      </c>
      <c r="G13" s="156" t="str">
        <f t="shared" ca="1" si="4"/>
        <v/>
      </c>
      <c r="H13" s="156" t="str">
        <f ca="1">IF(N13&gt;0,変更申請書!$W$7,"")</f>
        <v/>
      </c>
      <c r="I13" s="107" t="str">
        <f t="shared" ca="1" si="5"/>
        <v/>
      </c>
      <c r="J13" s="157" t="str">
        <f t="shared" ca="1" si="6"/>
        <v/>
      </c>
      <c r="K13" s="107" t="str">
        <f t="shared" ca="1" si="7"/>
        <v/>
      </c>
      <c r="L13" s="175" t="str">
        <f t="shared" ca="1" si="8"/>
        <v/>
      </c>
      <c r="M13" s="108" t="str">
        <f t="shared" ca="1" si="12"/>
        <v/>
      </c>
      <c r="N13" s="175">
        <f t="shared" ca="1" si="9"/>
        <v>0</v>
      </c>
    </row>
    <row r="14" spans="1:36" ht="22.5" customHeight="1">
      <c r="A14" s="103">
        <f t="shared" si="10"/>
        <v>10</v>
      </c>
      <c r="B14" s="156" t="str">
        <f t="shared" ca="1" si="11"/>
        <v/>
      </c>
      <c r="C14" s="156" t="str">
        <f t="shared" ca="1" si="0"/>
        <v/>
      </c>
      <c r="D14" s="156" t="str">
        <f t="shared" ca="1" si="1"/>
        <v/>
      </c>
      <c r="E14" s="156" t="str">
        <f t="shared" ca="1" si="2"/>
        <v/>
      </c>
      <c r="F14" s="156" t="str">
        <f t="shared" ca="1" si="3"/>
        <v/>
      </c>
      <c r="G14" s="156" t="str">
        <f t="shared" ca="1" si="4"/>
        <v/>
      </c>
      <c r="H14" s="156" t="str">
        <f ca="1">IF(N14&gt;0,変更申請書!$W$7,"")</f>
        <v/>
      </c>
      <c r="I14" s="107" t="str">
        <f t="shared" ca="1" si="5"/>
        <v/>
      </c>
      <c r="J14" s="157" t="str">
        <f t="shared" ca="1" si="6"/>
        <v/>
      </c>
      <c r="K14" s="107" t="str">
        <f t="shared" ca="1" si="7"/>
        <v/>
      </c>
      <c r="L14" s="175" t="str">
        <f t="shared" ca="1" si="8"/>
        <v/>
      </c>
      <c r="M14" s="108" t="str">
        <f t="shared" ca="1" si="12"/>
        <v/>
      </c>
      <c r="N14" s="175">
        <f t="shared" ca="1" si="9"/>
        <v>0</v>
      </c>
    </row>
    <row r="15" spans="1:36" ht="22.5" customHeight="1">
      <c r="A15" s="103">
        <f t="shared" si="10"/>
        <v>11</v>
      </c>
      <c r="B15" s="156" t="str">
        <f t="shared" ca="1" si="11"/>
        <v/>
      </c>
      <c r="C15" s="156" t="str">
        <f t="shared" ca="1" si="0"/>
        <v/>
      </c>
      <c r="D15" s="156" t="str">
        <f t="shared" ca="1" si="1"/>
        <v/>
      </c>
      <c r="E15" s="156" t="str">
        <f t="shared" ca="1" si="2"/>
        <v/>
      </c>
      <c r="F15" s="156" t="str">
        <f t="shared" ca="1" si="3"/>
        <v/>
      </c>
      <c r="G15" s="156" t="str">
        <f t="shared" ca="1" si="4"/>
        <v/>
      </c>
      <c r="H15" s="156" t="str">
        <f ca="1">IF(N15&gt;0,変更申請書!$W$7,"")</f>
        <v/>
      </c>
      <c r="I15" s="107" t="str">
        <f t="shared" ca="1" si="5"/>
        <v/>
      </c>
      <c r="J15" s="157" t="str">
        <f t="shared" ca="1" si="6"/>
        <v/>
      </c>
      <c r="K15" s="107" t="str">
        <f t="shared" ca="1" si="7"/>
        <v/>
      </c>
      <c r="L15" s="175" t="str">
        <f t="shared" ca="1" si="8"/>
        <v/>
      </c>
      <c r="M15" s="108" t="str">
        <f t="shared" ca="1" si="12"/>
        <v/>
      </c>
      <c r="N15" s="175">
        <f t="shared" ca="1" si="9"/>
        <v>0</v>
      </c>
    </row>
    <row r="16" spans="1:36" ht="22.5" customHeight="1">
      <c r="A16" s="103">
        <f t="shared" si="10"/>
        <v>12</v>
      </c>
      <c r="B16" s="156" t="str">
        <f t="shared" ca="1" si="11"/>
        <v/>
      </c>
      <c r="C16" s="156" t="str">
        <f t="shared" ca="1" si="0"/>
        <v/>
      </c>
      <c r="D16" s="156" t="str">
        <f t="shared" ca="1" si="1"/>
        <v/>
      </c>
      <c r="E16" s="156" t="str">
        <f t="shared" ca="1" si="2"/>
        <v/>
      </c>
      <c r="F16" s="156" t="str">
        <f t="shared" ca="1" si="3"/>
        <v/>
      </c>
      <c r="G16" s="156" t="str">
        <f t="shared" ca="1" si="4"/>
        <v/>
      </c>
      <c r="H16" s="156" t="str">
        <f ca="1">IF(N16&gt;0,変更申請書!$W$7,"")</f>
        <v/>
      </c>
      <c r="I16" s="107" t="str">
        <f t="shared" ca="1" si="5"/>
        <v/>
      </c>
      <c r="J16" s="157" t="str">
        <f t="shared" ca="1" si="6"/>
        <v/>
      </c>
      <c r="K16" s="107" t="str">
        <f t="shared" ca="1" si="7"/>
        <v/>
      </c>
      <c r="L16" s="175" t="str">
        <f t="shared" ca="1" si="8"/>
        <v/>
      </c>
      <c r="M16" s="108" t="str">
        <f t="shared" ca="1" si="12"/>
        <v/>
      </c>
      <c r="N16" s="175">
        <f t="shared" ca="1" si="9"/>
        <v>0</v>
      </c>
    </row>
    <row r="17" spans="1:14" ht="22.5" customHeight="1">
      <c r="A17" s="103">
        <f t="shared" si="10"/>
        <v>13</v>
      </c>
      <c r="B17" s="156" t="str">
        <f t="shared" ca="1" si="11"/>
        <v/>
      </c>
      <c r="C17" s="156" t="str">
        <f t="shared" ca="1" si="0"/>
        <v/>
      </c>
      <c r="D17" s="156" t="str">
        <f t="shared" ca="1" si="1"/>
        <v/>
      </c>
      <c r="E17" s="156" t="str">
        <f t="shared" ca="1" si="2"/>
        <v/>
      </c>
      <c r="F17" s="156" t="str">
        <f t="shared" ca="1" si="3"/>
        <v/>
      </c>
      <c r="G17" s="156" t="str">
        <f t="shared" ca="1" si="4"/>
        <v/>
      </c>
      <c r="H17" s="156" t="str">
        <f ca="1">IF(N17&gt;0,変更申請書!$W$7,"")</f>
        <v/>
      </c>
      <c r="I17" s="107" t="str">
        <f t="shared" ca="1" si="5"/>
        <v/>
      </c>
      <c r="J17" s="157" t="str">
        <f t="shared" ca="1" si="6"/>
        <v/>
      </c>
      <c r="K17" s="107" t="str">
        <f t="shared" ca="1" si="7"/>
        <v/>
      </c>
      <c r="L17" s="175" t="str">
        <f t="shared" ca="1" si="8"/>
        <v/>
      </c>
      <c r="M17" s="108" t="str">
        <f t="shared" ca="1" si="12"/>
        <v/>
      </c>
      <c r="N17" s="175">
        <f t="shared" ca="1" si="9"/>
        <v>0</v>
      </c>
    </row>
    <row r="18" spans="1:14" ht="22.5" customHeight="1">
      <c r="A18" s="103">
        <f t="shared" si="10"/>
        <v>14</v>
      </c>
      <c r="B18" s="156" t="str">
        <f t="shared" ca="1" si="11"/>
        <v/>
      </c>
      <c r="C18" s="156" t="str">
        <f t="shared" ca="1" si="0"/>
        <v/>
      </c>
      <c r="D18" s="156" t="str">
        <f t="shared" ca="1" si="1"/>
        <v/>
      </c>
      <c r="E18" s="156" t="str">
        <f t="shared" ca="1" si="2"/>
        <v/>
      </c>
      <c r="F18" s="156" t="str">
        <f t="shared" ca="1" si="3"/>
        <v/>
      </c>
      <c r="G18" s="156" t="str">
        <f t="shared" ca="1" si="4"/>
        <v/>
      </c>
      <c r="H18" s="156" t="str">
        <f ca="1">IF(N18&gt;0,変更申請書!$W$7,"")</f>
        <v/>
      </c>
      <c r="I18" s="107" t="str">
        <f t="shared" ca="1" si="5"/>
        <v/>
      </c>
      <c r="J18" s="157" t="str">
        <f t="shared" ca="1" si="6"/>
        <v/>
      </c>
      <c r="K18" s="107" t="str">
        <f t="shared" ca="1" si="7"/>
        <v/>
      </c>
      <c r="L18" s="175" t="str">
        <f t="shared" ca="1" si="8"/>
        <v/>
      </c>
      <c r="M18" s="108" t="str">
        <f t="shared" ca="1" si="12"/>
        <v/>
      </c>
      <c r="N18" s="175">
        <f t="shared" ca="1" si="9"/>
        <v>0</v>
      </c>
    </row>
    <row r="19" spans="1:14" ht="22.5" customHeight="1">
      <c r="A19" s="103">
        <f t="shared" si="10"/>
        <v>15</v>
      </c>
      <c r="B19" s="156" t="str">
        <f t="shared" ca="1" si="11"/>
        <v/>
      </c>
      <c r="C19" s="156" t="str">
        <f t="shared" ca="1" si="0"/>
        <v/>
      </c>
      <c r="D19" s="156" t="str">
        <f t="shared" ca="1" si="1"/>
        <v/>
      </c>
      <c r="E19" s="156" t="str">
        <f t="shared" ca="1" si="2"/>
        <v/>
      </c>
      <c r="F19" s="156" t="str">
        <f t="shared" ca="1" si="3"/>
        <v/>
      </c>
      <c r="G19" s="156" t="str">
        <f t="shared" ca="1" si="4"/>
        <v/>
      </c>
      <c r="H19" s="156" t="str">
        <f ca="1">IF(N19&gt;0,変更申請書!$W$7,"")</f>
        <v/>
      </c>
      <c r="I19" s="107" t="str">
        <f t="shared" ca="1" si="5"/>
        <v/>
      </c>
      <c r="J19" s="157" t="str">
        <f t="shared" ca="1" si="6"/>
        <v/>
      </c>
      <c r="K19" s="107" t="str">
        <f t="shared" ca="1" si="7"/>
        <v/>
      </c>
      <c r="L19" s="175" t="str">
        <f t="shared" ca="1" si="8"/>
        <v/>
      </c>
      <c r="M19" s="108" t="str">
        <f t="shared" ca="1" si="12"/>
        <v/>
      </c>
      <c r="N19" s="175">
        <f t="shared" ca="1" si="9"/>
        <v>0</v>
      </c>
    </row>
    <row r="20" spans="1:14" ht="22.5" customHeight="1">
      <c r="A20" s="103">
        <f t="shared" si="10"/>
        <v>16</v>
      </c>
      <c r="B20" s="156" t="str">
        <f t="shared" ca="1" si="11"/>
        <v/>
      </c>
      <c r="C20" s="156" t="str">
        <f t="shared" ca="1" si="0"/>
        <v/>
      </c>
      <c r="D20" s="156" t="str">
        <f t="shared" ca="1" si="1"/>
        <v/>
      </c>
      <c r="E20" s="156" t="str">
        <f t="shared" ca="1" si="2"/>
        <v/>
      </c>
      <c r="F20" s="156" t="str">
        <f t="shared" ca="1" si="3"/>
        <v/>
      </c>
      <c r="G20" s="156" t="str">
        <f t="shared" ca="1" si="4"/>
        <v/>
      </c>
      <c r="H20" s="156" t="str">
        <f ca="1">IF(N20&gt;0,変更申請書!$W$7,"")</f>
        <v/>
      </c>
      <c r="I20" s="107" t="str">
        <f t="shared" ca="1" si="5"/>
        <v/>
      </c>
      <c r="J20" s="157" t="str">
        <f t="shared" ca="1" si="6"/>
        <v/>
      </c>
      <c r="K20" s="107" t="str">
        <f t="shared" ca="1" si="7"/>
        <v/>
      </c>
      <c r="L20" s="175" t="str">
        <f t="shared" ca="1" si="8"/>
        <v/>
      </c>
      <c r="M20" s="108" t="str">
        <f t="shared" ca="1" si="12"/>
        <v/>
      </c>
      <c r="N20" s="175">
        <f t="shared" ca="1" si="9"/>
        <v>0</v>
      </c>
    </row>
    <row r="21" spans="1:14" ht="22.5" customHeight="1">
      <c r="A21" s="103">
        <f t="shared" si="10"/>
        <v>17</v>
      </c>
      <c r="B21" s="156" t="str">
        <f t="shared" ca="1" si="11"/>
        <v/>
      </c>
      <c r="C21" s="156" t="str">
        <f t="shared" ca="1" si="0"/>
        <v/>
      </c>
      <c r="D21" s="156" t="str">
        <f t="shared" ca="1" si="1"/>
        <v/>
      </c>
      <c r="E21" s="156" t="str">
        <f t="shared" ca="1" si="2"/>
        <v/>
      </c>
      <c r="F21" s="156" t="str">
        <f t="shared" ca="1" si="3"/>
        <v/>
      </c>
      <c r="G21" s="156" t="str">
        <f t="shared" ca="1" si="4"/>
        <v/>
      </c>
      <c r="H21" s="156" t="str">
        <f ca="1">IF(N21&gt;0,変更申請書!$W$7,"")</f>
        <v/>
      </c>
      <c r="I21" s="107" t="str">
        <f t="shared" ca="1" si="5"/>
        <v/>
      </c>
      <c r="J21" s="157" t="str">
        <f t="shared" ca="1" si="6"/>
        <v/>
      </c>
      <c r="K21" s="107" t="str">
        <f t="shared" ca="1" si="7"/>
        <v/>
      </c>
      <c r="L21" s="175" t="str">
        <f t="shared" ca="1" si="8"/>
        <v/>
      </c>
      <c r="M21" s="108" t="str">
        <f t="shared" ca="1" si="12"/>
        <v/>
      </c>
      <c r="N21" s="175">
        <f t="shared" ca="1" si="9"/>
        <v>0</v>
      </c>
    </row>
    <row r="22" spans="1:14" ht="22.5" customHeight="1">
      <c r="A22" s="103">
        <f t="shared" si="10"/>
        <v>18</v>
      </c>
      <c r="B22" s="156" t="str">
        <f t="shared" ca="1" si="11"/>
        <v/>
      </c>
      <c r="C22" s="156" t="str">
        <f t="shared" ca="1" si="0"/>
        <v/>
      </c>
      <c r="D22" s="156" t="str">
        <f t="shared" ca="1" si="1"/>
        <v/>
      </c>
      <c r="E22" s="156" t="str">
        <f t="shared" ca="1" si="2"/>
        <v/>
      </c>
      <c r="F22" s="156" t="str">
        <f t="shared" ca="1" si="3"/>
        <v/>
      </c>
      <c r="G22" s="156" t="str">
        <f t="shared" ca="1" si="4"/>
        <v/>
      </c>
      <c r="H22" s="156" t="str">
        <f ca="1">IF(N22&gt;0,変更申請書!$W$7,"")</f>
        <v/>
      </c>
      <c r="I22" s="107" t="str">
        <f t="shared" ca="1" si="5"/>
        <v/>
      </c>
      <c r="J22" s="157" t="str">
        <f t="shared" ca="1" si="6"/>
        <v/>
      </c>
      <c r="K22" s="107" t="str">
        <f t="shared" ca="1" si="7"/>
        <v/>
      </c>
      <c r="L22" s="175" t="str">
        <f t="shared" ca="1" si="8"/>
        <v/>
      </c>
      <c r="M22" s="108" t="str">
        <f t="shared" ca="1" si="12"/>
        <v/>
      </c>
      <c r="N22" s="175">
        <f t="shared" ca="1" si="9"/>
        <v>0</v>
      </c>
    </row>
    <row r="23" spans="1:14" ht="22.5" customHeight="1">
      <c r="A23" s="103">
        <f t="shared" si="10"/>
        <v>19</v>
      </c>
      <c r="B23" s="156" t="str">
        <f t="shared" ca="1" si="11"/>
        <v/>
      </c>
      <c r="C23" s="156" t="str">
        <f t="shared" ca="1" si="0"/>
        <v/>
      </c>
      <c r="D23" s="156" t="str">
        <f t="shared" ca="1" si="1"/>
        <v/>
      </c>
      <c r="E23" s="156" t="str">
        <f t="shared" ca="1" si="2"/>
        <v/>
      </c>
      <c r="F23" s="156" t="str">
        <f t="shared" ca="1" si="3"/>
        <v/>
      </c>
      <c r="G23" s="156" t="str">
        <f t="shared" ca="1" si="4"/>
        <v/>
      </c>
      <c r="H23" s="156" t="str">
        <f ca="1">IF(N23&gt;0,変更申請書!$W$7,"")</f>
        <v/>
      </c>
      <c r="I23" s="107" t="str">
        <f t="shared" ca="1" si="5"/>
        <v/>
      </c>
      <c r="J23" s="157" t="str">
        <f t="shared" ca="1" si="6"/>
        <v/>
      </c>
      <c r="K23" s="107" t="str">
        <f t="shared" ca="1" si="7"/>
        <v/>
      </c>
      <c r="L23" s="175" t="str">
        <f t="shared" ca="1" si="8"/>
        <v/>
      </c>
      <c r="M23" s="108" t="str">
        <f t="shared" ca="1" si="12"/>
        <v/>
      </c>
      <c r="N23" s="175">
        <f t="shared" ca="1" si="9"/>
        <v>0</v>
      </c>
    </row>
    <row r="24" spans="1:14" ht="22.5" customHeight="1">
      <c r="A24" s="103">
        <f t="shared" si="10"/>
        <v>20</v>
      </c>
      <c r="B24" s="156" t="str">
        <f t="shared" ca="1" si="11"/>
        <v/>
      </c>
      <c r="C24" s="156" t="str">
        <f t="shared" ca="1" si="0"/>
        <v/>
      </c>
      <c r="D24" s="156" t="str">
        <f t="shared" ca="1" si="1"/>
        <v/>
      </c>
      <c r="E24" s="156" t="str">
        <f t="shared" ca="1" si="2"/>
        <v/>
      </c>
      <c r="F24" s="156" t="str">
        <f t="shared" ca="1" si="3"/>
        <v/>
      </c>
      <c r="G24" s="156" t="str">
        <f t="shared" ca="1" si="4"/>
        <v/>
      </c>
      <c r="H24" s="156" t="str">
        <f ca="1">IF(N24&gt;0,変更申請書!$W$7,"")</f>
        <v/>
      </c>
      <c r="I24" s="107" t="str">
        <f t="shared" ca="1" si="5"/>
        <v/>
      </c>
      <c r="J24" s="157" t="str">
        <f t="shared" ca="1" si="6"/>
        <v/>
      </c>
      <c r="K24" s="107" t="str">
        <f t="shared" ca="1" si="7"/>
        <v/>
      </c>
      <c r="L24" s="175" t="str">
        <f t="shared" ca="1" si="8"/>
        <v/>
      </c>
      <c r="M24" s="108" t="str">
        <f t="shared" ca="1" si="12"/>
        <v/>
      </c>
      <c r="N24" s="175">
        <f t="shared" ca="1" si="9"/>
        <v>0</v>
      </c>
    </row>
    <row r="25" spans="1:14" ht="22.5" customHeight="1">
      <c r="A25" s="103">
        <f t="shared" si="10"/>
        <v>21</v>
      </c>
      <c r="B25" s="156" t="str">
        <f t="shared" ca="1" si="11"/>
        <v/>
      </c>
      <c r="C25" s="156" t="str">
        <f t="shared" ca="1" si="0"/>
        <v/>
      </c>
      <c r="D25" s="156" t="str">
        <f t="shared" ca="1" si="1"/>
        <v/>
      </c>
      <c r="E25" s="156" t="str">
        <f t="shared" ca="1" si="2"/>
        <v/>
      </c>
      <c r="F25" s="156" t="str">
        <f t="shared" ca="1" si="3"/>
        <v/>
      </c>
      <c r="G25" s="156" t="str">
        <f t="shared" ca="1" si="4"/>
        <v/>
      </c>
      <c r="H25" s="156" t="str">
        <f ca="1">IF(N25&gt;0,変更申請書!$W$7,"")</f>
        <v/>
      </c>
      <c r="I25" s="107" t="str">
        <f t="shared" ca="1" si="5"/>
        <v/>
      </c>
      <c r="J25" s="157" t="str">
        <f t="shared" ca="1" si="6"/>
        <v/>
      </c>
      <c r="K25" s="107" t="str">
        <f t="shared" ca="1" si="7"/>
        <v/>
      </c>
      <c r="L25" s="175" t="str">
        <f t="shared" ca="1" si="8"/>
        <v/>
      </c>
      <c r="M25" s="108" t="str">
        <f t="shared" ca="1" si="12"/>
        <v/>
      </c>
      <c r="N25" s="175">
        <f t="shared" ca="1" si="9"/>
        <v>0</v>
      </c>
    </row>
    <row r="26" spans="1:14" ht="22.5" customHeight="1">
      <c r="A26" s="103">
        <f t="shared" si="10"/>
        <v>22</v>
      </c>
      <c r="B26" s="156" t="str">
        <f t="shared" ca="1" si="11"/>
        <v/>
      </c>
      <c r="C26" s="156" t="str">
        <f t="shared" ca="1" si="0"/>
        <v/>
      </c>
      <c r="D26" s="156" t="str">
        <f t="shared" ca="1" si="1"/>
        <v/>
      </c>
      <c r="E26" s="156" t="str">
        <f t="shared" ca="1" si="2"/>
        <v/>
      </c>
      <c r="F26" s="156" t="str">
        <f t="shared" ca="1" si="3"/>
        <v/>
      </c>
      <c r="G26" s="156" t="str">
        <f t="shared" ca="1" si="4"/>
        <v/>
      </c>
      <c r="H26" s="156" t="str">
        <f ca="1">IF(N26&gt;0,変更申請書!$W$7,"")</f>
        <v/>
      </c>
      <c r="I26" s="107" t="str">
        <f t="shared" ca="1" si="5"/>
        <v/>
      </c>
      <c r="J26" s="157" t="str">
        <f t="shared" ca="1" si="6"/>
        <v/>
      </c>
      <c r="K26" s="107" t="str">
        <f t="shared" ca="1" si="7"/>
        <v/>
      </c>
      <c r="L26" s="175" t="str">
        <f t="shared" ca="1" si="8"/>
        <v/>
      </c>
      <c r="M26" s="108" t="str">
        <f t="shared" ca="1" si="12"/>
        <v/>
      </c>
      <c r="N26" s="175">
        <f t="shared" ca="1" si="9"/>
        <v>0</v>
      </c>
    </row>
    <row r="27" spans="1:14" ht="22.5" customHeight="1">
      <c r="A27" s="103">
        <f t="shared" si="10"/>
        <v>23</v>
      </c>
      <c r="B27" s="156" t="str">
        <f t="shared" ca="1" si="11"/>
        <v/>
      </c>
      <c r="C27" s="156" t="str">
        <f t="shared" ca="1" si="0"/>
        <v/>
      </c>
      <c r="D27" s="156" t="str">
        <f t="shared" ca="1" si="1"/>
        <v/>
      </c>
      <c r="E27" s="156" t="str">
        <f t="shared" ca="1" si="2"/>
        <v/>
      </c>
      <c r="F27" s="156" t="str">
        <f t="shared" ca="1" si="3"/>
        <v/>
      </c>
      <c r="G27" s="156" t="str">
        <f t="shared" ca="1" si="4"/>
        <v/>
      </c>
      <c r="H27" s="156" t="str">
        <f ca="1">IF(N27&gt;0,変更申請書!$W$7,"")</f>
        <v/>
      </c>
      <c r="I27" s="107" t="str">
        <f t="shared" ca="1" si="5"/>
        <v/>
      </c>
      <c r="J27" s="157" t="str">
        <f t="shared" ca="1" si="6"/>
        <v/>
      </c>
      <c r="K27" s="107" t="str">
        <f t="shared" ca="1" si="7"/>
        <v/>
      </c>
      <c r="L27" s="175" t="str">
        <f t="shared" ca="1" si="8"/>
        <v/>
      </c>
      <c r="M27" s="108" t="str">
        <f t="shared" ca="1" si="12"/>
        <v/>
      </c>
      <c r="N27" s="175">
        <f t="shared" ca="1" si="9"/>
        <v>0</v>
      </c>
    </row>
    <row r="28" spans="1:14" ht="22.5" customHeight="1">
      <c r="A28" s="103">
        <f t="shared" si="10"/>
        <v>24</v>
      </c>
      <c r="B28" s="156" t="str">
        <f t="shared" ca="1" si="11"/>
        <v/>
      </c>
      <c r="C28" s="156" t="str">
        <f t="shared" ca="1" si="0"/>
        <v/>
      </c>
      <c r="D28" s="156" t="str">
        <f t="shared" ca="1" si="1"/>
        <v/>
      </c>
      <c r="E28" s="156" t="str">
        <f t="shared" ca="1" si="2"/>
        <v/>
      </c>
      <c r="F28" s="156" t="str">
        <f t="shared" ca="1" si="3"/>
        <v/>
      </c>
      <c r="G28" s="156" t="str">
        <f t="shared" ca="1" si="4"/>
        <v/>
      </c>
      <c r="H28" s="156" t="str">
        <f ca="1">IF(N28&gt;0,変更申請書!$W$7,"")</f>
        <v/>
      </c>
      <c r="I28" s="107" t="str">
        <f t="shared" ca="1" si="5"/>
        <v/>
      </c>
      <c r="J28" s="157" t="str">
        <f t="shared" ca="1" si="6"/>
        <v/>
      </c>
      <c r="K28" s="107" t="str">
        <f t="shared" ca="1" si="7"/>
        <v/>
      </c>
      <c r="L28" s="175" t="str">
        <f t="shared" ca="1" si="8"/>
        <v/>
      </c>
      <c r="M28" s="108" t="str">
        <f t="shared" ca="1" si="12"/>
        <v/>
      </c>
      <c r="N28" s="175">
        <f t="shared" ca="1" si="9"/>
        <v>0</v>
      </c>
    </row>
    <row r="29" spans="1:14" ht="22.5" customHeight="1">
      <c r="A29" s="103">
        <f t="shared" si="10"/>
        <v>25</v>
      </c>
      <c r="B29" s="156" t="str">
        <f t="shared" ca="1" si="11"/>
        <v/>
      </c>
      <c r="C29" s="156" t="str">
        <f t="shared" ca="1" si="0"/>
        <v/>
      </c>
      <c r="D29" s="156" t="str">
        <f t="shared" ca="1" si="1"/>
        <v/>
      </c>
      <c r="E29" s="156" t="str">
        <f t="shared" ca="1" si="2"/>
        <v/>
      </c>
      <c r="F29" s="156" t="str">
        <f t="shared" ca="1" si="3"/>
        <v/>
      </c>
      <c r="G29" s="156" t="str">
        <f t="shared" ca="1" si="4"/>
        <v/>
      </c>
      <c r="H29" s="156" t="str">
        <f ca="1">IF(N29&gt;0,変更申請書!$W$7,"")</f>
        <v/>
      </c>
      <c r="I29" s="107" t="str">
        <f t="shared" ca="1" si="5"/>
        <v/>
      </c>
      <c r="J29" s="157" t="str">
        <f t="shared" ca="1" si="6"/>
        <v/>
      </c>
      <c r="K29" s="107" t="str">
        <f t="shared" ca="1" si="7"/>
        <v/>
      </c>
      <c r="L29" s="175" t="str">
        <f t="shared" ca="1" si="8"/>
        <v/>
      </c>
      <c r="M29" s="108" t="str">
        <f t="shared" ca="1" si="12"/>
        <v/>
      </c>
      <c r="N29" s="175">
        <f t="shared" ca="1" si="9"/>
        <v>0</v>
      </c>
    </row>
    <row r="30" spans="1:14" ht="11.25" customHeight="1"/>
    <row r="31" spans="1:14" customFormat="1">
      <c r="A31" s="10" t="s">
        <v>163</v>
      </c>
      <c r="B31" s="7"/>
      <c r="C31" s="7"/>
    </row>
    <row r="32" spans="1:14" customFormat="1" ht="16.5" customHeight="1">
      <c r="A32" s="104"/>
      <c r="B32" s="7"/>
      <c r="C32" s="10" t="s">
        <v>162</v>
      </c>
    </row>
    <row r="33" spans="1:3" customFormat="1" ht="16.5" customHeight="1">
      <c r="A33" s="104"/>
      <c r="B33" s="7"/>
      <c r="C33" s="10"/>
    </row>
    <row r="34" spans="1:3" customFormat="1" ht="16.5" customHeight="1">
      <c r="A34" s="11"/>
      <c r="B34" s="7"/>
      <c r="C34" s="105"/>
    </row>
    <row r="35" spans="1:3" customFormat="1" ht="16.5" customHeight="1">
      <c r="A35" s="11"/>
      <c r="B35" s="7"/>
      <c r="C35" s="105"/>
    </row>
    <row r="36" spans="1:3" customFormat="1" ht="22.5" customHeight="1"/>
    <row r="37" spans="1:3" customFormat="1" ht="22.5" customHeight="1"/>
    <row r="38" spans="1:3" customFormat="1" ht="22.5" customHeight="1"/>
    <row r="39" spans="1:3" customFormat="1" ht="22.5" customHeight="1"/>
    <row r="40" spans="1:3" customFormat="1" ht="22.5" customHeight="1"/>
    <row r="41" spans="1:3" customFormat="1" ht="22.5" customHeight="1"/>
    <row r="42" spans="1:3" customFormat="1" ht="22.5" customHeight="1"/>
    <row r="43" spans="1:3" customFormat="1" ht="22.5" customHeight="1"/>
    <row r="44" spans="1:3" customFormat="1" ht="22.5" customHeight="1"/>
    <row r="45" spans="1:3" customFormat="1" ht="22.5" customHeight="1"/>
    <row r="46" spans="1:3" customFormat="1" ht="22.5" customHeight="1"/>
  </sheetData>
  <mergeCells count="9">
    <mergeCell ref="E3:E4"/>
    <mergeCell ref="I3:N3"/>
    <mergeCell ref="A3:A4"/>
    <mergeCell ref="B3:B4"/>
    <mergeCell ref="C3:C4"/>
    <mergeCell ref="D3:D4"/>
    <mergeCell ref="H3:H4"/>
    <mergeCell ref="G3:G4"/>
    <mergeCell ref="F3:F4"/>
  </mergeCells>
  <phoneticPr fontId="3"/>
  <printOptions horizontalCentered="1"/>
  <pageMargins left="0.19685039370078741" right="0.19685039370078741" top="0.59055118110236227" bottom="0.39370078740157483" header="0" footer="0"/>
  <pageSetup paperSize="9" scale="8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個票1!$CA$5:$CA$40</xm:f>
          </x14:formula1>
          <xm:sqref>D6:D29 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F61"/>
  <sheetViews>
    <sheetView showZeros="0" view="pageBreakPreview" zoomScale="160" zoomScaleNormal="160" zoomScaleSheetLayoutView="160" workbookViewId="0">
      <selection activeCell="M54" sqref="M54:AM54"/>
    </sheetView>
  </sheetViews>
  <sheetFormatPr defaultColWidth="2.26953125" defaultRowHeight="13"/>
  <cols>
    <col min="1" max="1" width="2.26953125" style="3" customWidth="1"/>
    <col min="2" max="7" width="2.26953125" style="3"/>
    <col min="8" max="19" width="2.36328125" style="3" bestFit="1" customWidth="1"/>
    <col min="20" max="40" width="2.26953125" style="3"/>
    <col min="41" max="47" width="2.26953125" style="3" hidden="1" customWidth="1"/>
    <col min="48" max="78" width="2.26953125" style="3"/>
    <col min="79" max="79" width="49.08984375" style="3" hidden="1" customWidth="1"/>
    <col min="80" max="84" width="8.08984375" style="3" hidden="1" customWidth="1"/>
    <col min="85" max="87" width="8.08984375" style="3" customWidth="1"/>
    <col min="88" max="16384" width="2.26953125" style="3"/>
  </cols>
  <sheetData>
    <row r="1" spans="1:84">
      <c r="A1" s="3" t="s">
        <v>220</v>
      </c>
    </row>
    <row r="2" spans="1:84" ht="3" customHeight="1"/>
    <row r="3" spans="1:84">
      <c r="A3" s="349" t="s">
        <v>214</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1"/>
      <c r="CA3" s="18"/>
      <c r="CB3" s="27" t="s">
        <v>76</v>
      </c>
      <c r="CC3" s="18"/>
      <c r="CD3" s="18"/>
      <c r="CE3" s="27" t="s">
        <v>79</v>
      </c>
      <c r="CF3" s="18"/>
    </row>
    <row r="4" spans="1:84" ht="4.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CA4" s="18"/>
      <c r="CB4" s="27" t="s">
        <v>78</v>
      </c>
      <c r="CC4" s="27"/>
      <c r="CD4" s="27" t="s">
        <v>86</v>
      </c>
      <c r="CE4" s="27" t="s">
        <v>78</v>
      </c>
      <c r="CF4" s="18"/>
    </row>
    <row r="5" spans="1:84">
      <c r="A5" s="333" t="s">
        <v>87</v>
      </c>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5"/>
      <c r="CA5" t="s">
        <v>26</v>
      </c>
      <c r="CB5" s="6">
        <v>892</v>
      </c>
      <c r="CC5" t="s">
        <v>74</v>
      </c>
      <c r="CD5"/>
      <c r="CE5" s="6">
        <v>200</v>
      </c>
      <c r="CF5" t="s">
        <v>74</v>
      </c>
    </row>
    <row r="6" spans="1:84" ht="4.5" customHeight="1">
      <c r="A6" s="12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CA6" t="s">
        <v>27</v>
      </c>
      <c r="CB6" s="6">
        <v>1137</v>
      </c>
      <c r="CC6" t="s">
        <v>74</v>
      </c>
      <c r="CD6"/>
      <c r="CE6" s="6">
        <v>200</v>
      </c>
      <c r="CF6" t="s">
        <v>74</v>
      </c>
    </row>
    <row r="7" spans="1:84" ht="17.25" customHeight="1">
      <c r="A7" s="241" t="s">
        <v>42</v>
      </c>
      <c r="B7" s="242"/>
      <c r="C7" s="242"/>
      <c r="D7" s="242"/>
      <c r="E7" s="242"/>
      <c r="F7" s="242"/>
      <c r="G7" s="243"/>
      <c r="H7" s="358"/>
      <c r="I7" s="359"/>
      <c r="J7" s="359"/>
      <c r="K7" s="359"/>
      <c r="L7" s="359"/>
      <c r="M7" s="359"/>
      <c r="N7" s="360"/>
      <c r="O7" s="241" t="s">
        <v>88</v>
      </c>
      <c r="P7" s="242"/>
      <c r="Q7" s="242"/>
      <c r="R7" s="242"/>
      <c r="S7" s="243"/>
      <c r="T7" s="361"/>
      <c r="U7" s="320"/>
      <c r="V7" s="320"/>
      <c r="W7" s="320"/>
      <c r="X7" s="320"/>
      <c r="Y7" s="320"/>
      <c r="Z7" s="320"/>
      <c r="AA7" s="320"/>
      <c r="AB7" s="320"/>
      <c r="AC7" s="320"/>
      <c r="AD7" s="320"/>
      <c r="AE7" s="320"/>
      <c r="AF7" s="320"/>
      <c r="AG7" s="320"/>
      <c r="AH7" s="320"/>
      <c r="AI7" s="320"/>
      <c r="AJ7" s="320"/>
      <c r="AK7" s="320"/>
      <c r="AL7" s="320"/>
      <c r="AM7" s="362"/>
      <c r="CA7" t="s">
        <v>28</v>
      </c>
      <c r="CB7" s="6">
        <v>1480</v>
      </c>
      <c r="CC7" t="s">
        <v>74</v>
      </c>
      <c r="CD7"/>
      <c r="CE7" s="6">
        <v>200</v>
      </c>
      <c r="CF7" t="s">
        <v>74</v>
      </c>
    </row>
    <row r="8" spans="1:84">
      <c r="A8" s="352" t="s">
        <v>89</v>
      </c>
      <c r="B8" s="353"/>
      <c r="C8" s="354"/>
      <c r="D8" s="241" t="s">
        <v>204</v>
      </c>
      <c r="E8" s="242"/>
      <c r="F8" s="242"/>
      <c r="G8" s="243"/>
      <c r="H8" s="241" t="s">
        <v>90</v>
      </c>
      <c r="I8" s="242"/>
      <c r="J8" s="242"/>
      <c r="K8" s="243"/>
      <c r="L8" s="241" t="s">
        <v>91</v>
      </c>
      <c r="M8" s="242"/>
      <c r="N8" s="242"/>
      <c r="O8" s="242"/>
      <c r="P8" s="242"/>
      <c r="Q8" s="242"/>
      <c r="R8" s="242"/>
      <c r="S8" s="242"/>
      <c r="T8" s="242"/>
      <c r="U8" s="242"/>
      <c r="V8" s="242"/>
      <c r="W8" s="242"/>
      <c r="X8" s="242"/>
      <c r="Y8" s="243"/>
      <c r="Z8" s="352" t="s">
        <v>92</v>
      </c>
      <c r="AA8" s="353"/>
      <c r="AB8" s="354"/>
      <c r="AC8" s="241" t="s">
        <v>93</v>
      </c>
      <c r="AD8" s="242"/>
      <c r="AE8" s="242"/>
      <c r="AF8" s="242"/>
      <c r="AG8" s="242"/>
      <c r="AH8" s="367" t="s">
        <v>94</v>
      </c>
      <c r="AI8" s="325"/>
      <c r="AJ8" s="325"/>
      <c r="AK8" s="325"/>
      <c r="AL8" s="325"/>
      <c r="AM8" s="326"/>
      <c r="AV8" s="4"/>
      <c r="CA8" s="2" t="s">
        <v>41</v>
      </c>
      <c r="CB8" s="6">
        <v>384</v>
      </c>
      <c r="CC8" t="s">
        <v>74</v>
      </c>
      <c r="CD8"/>
      <c r="CE8" s="6">
        <v>200</v>
      </c>
      <c r="CF8" t="s">
        <v>74</v>
      </c>
    </row>
    <row r="9" spans="1:84" ht="17.25" customHeight="1">
      <c r="A9" s="302"/>
      <c r="B9" s="303"/>
      <c r="C9" s="229"/>
      <c r="D9" s="364"/>
      <c r="E9" s="365"/>
      <c r="F9" s="365"/>
      <c r="G9" s="366"/>
      <c r="H9" s="355"/>
      <c r="I9" s="356"/>
      <c r="J9" s="356"/>
      <c r="K9" s="357"/>
      <c r="L9" s="258"/>
      <c r="M9" s="259"/>
      <c r="N9" s="259"/>
      <c r="O9" s="259"/>
      <c r="P9" s="259"/>
      <c r="Q9" s="259"/>
      <c r="R9" s="259"/>
      <c r="S9" s="259"/>
      <c r="T9" s="259"/>
      <c r="U9" s="259"/>
      <c r="V9" s="259"/>
      <c r="W9" s="259"/>
      <c r="X9" s="259"/>
      <c r="Y9" s="363"/>
      <c r="Z9" s="302"/>
      <c r="AA9" s="303"/>
      <c r="AB9" s="229"/>
      <c r="AC9" s="258"/>
      <c r="AD9" s="259"/>
      <c r="AE9" s="259"/>
      <c r="AF9" s="259"/>
      <c r="AG9" s="363"/>
      <c r="AH9" s="368"/>
      <c r="AI9" s="369"/>
      <c r="AJ9" s="369"/>
      <c r="AK9" s="369"/>
      <c r="AL9" s="369"/>
      <c r="AM9" s="370"/>
      <c r="CA9" t="s">
        <v>4</v>
      </c>
      <c r="CB9" s="6">
        <v>375</v>
      </c>
      <c r="CC9" t="s">
        <v>74</v>
      </c>
      <c r="CD9"/>
      <c r="CE9" s="6">
        <v>200</v>
      </c>
      <c r="CF9" t="s">
        <v>74</v>
      </c>
    </row>
    <row r="10" spans="1:84" s="4" customFormat="1" ht="20.25" customHeight="1">
      <c r="A10" s="342" t="s">
        <v>210</v>
      </c>
      <c r="B10" s="343"/>
      <c r="C10" s="343"/>
      <c r="D10" s="343"/>
      <c r="E10" s="343"/>
      <c r="F10" s="343"/>
      <c r="G10" s="343"/>
      <c r="H10" s="336"/>
      <c r="I10" s="337"/>
      <c r="J10" s="337"/>
      <c r="K10" s="337"/>
      <c r="L10" s="337"/>
      <c r="M10" s="337"/>
      <c r="N10" s="337"/>
      <c r="O10" s="337"/>
      <c r="P10" s="337"/>
      <c r="Q10" s="338"/>
      <c r="R10" s="346" t="s">
        <v>211</v>
      </c>
      <c r="S10" s="347"/>
      <c r="T10" s="347"/>
      <c r="U10" s="347"/>
      <c r="V10" s="347"/>
      <c r="W10" s="348"/>
      <c r="X10" s="344"/>
      <c r="Y10" s="345"/>
      <c r="Z10" s="324" t="s">
        <v>72</v>
      </c>
      <c r="AA10" s="325"/>
      <c r="AB10" s="326"/>
      <c r="AC10" s="320"/>
      <c r="AD10" s="320"/>
      <c r="AE10" s="294" t="s">
        <v>43</v>
      </c>
      <c r="AF10" s="295"/>
      <c r="AG10" s="321" t="s">
        <v>135</v>
      </c>
      <c r="AH10" s="322"/>
      <c r="AI10" s="323"/>
      <c r="AJ10" s="320"/>
      <c r="AK10" s="320"/>
      <c r="AL10" s="294" t="s">
        <v>43</v>
      </c>
      <c r="AM10" s="295"/>
      <c r="AP10" s="315"/>
      <c r="AQ10" s="315"/>
      <c r="AR10" s="315"/>
      <c r="AS10" s="315"/>
      <c r="AT10" s="315"/>
      <c r="AU10" s="315"/>
      <c r="CA10" t="s">
        <v>29</v>
      </c>
      <c r="CB10" s="6">
        <v>939</v>
      </c>
      <c r="CC10" t="s">
        <v>74</v>
      </c>
      <c r="CD10"/>
      <c r="CE10" s="6">
        <v>200</v>
      </c>
      <c r="CF10" t="s">
        <v>74</v>
      </c>
    </row>
    <row r="11" spans="1:84" s="4" customFormat="1" ht="18" customHeight="1">
      <c r="A11" s="327" t="s">
        <v>23</v>
      </c>
      <c r="B11" s="264"/>
      <c r="C11" s="264"/>
      <c r="D11" s="264"/>
      <c r="E11" s="264"/>
      <c r="F11" s="264"/>
      <c r="G11" s="264"/>
      <c r="H11" s="265"/>
      <c r="I11" s="9"/>
      <c r="J11" s="50" t="s">
        <v>53</v>
      </c>
      <c r="K11" s="51"/>
      <c r="L11" s="52"/>
      <c r="M11" s="52"/>
      <c r="N11" s="52"/>
      <c r="O11" s="52"/>
      <c r="P11" s="52"/>
      <c r="Q11" s="52"/>
      <c r="R11" s="52"/>
      <c r="S11" s="52"/>
      <c r="T11" s="52"/>
      <c r="U11" s="52"/>
      <c r="V11" s="52"/>
      <c r="W11" s="52"/>
      <c r="X11" s="52"/>
      <c r="Y11" s="9"/>
      <c r="Z11" s="50" t="s">
        <v>81</v>
      </c>
      <c r="AA11" s="51"/>
      <c r="AB11" s="52"/>
      <c r="AC11" s="52"/>
      <c r="AD11" s="52"/>
      <c r="AE11" s="52"/>
      <c r="AF11" s="52"/>
      <c r="AG11" s="52"/>
      <c r="AH11" s="52"/>
      <c r="AI11" s="52"/>
      <c r="AJ11" s="52"/>
      <c r="AK11" s="52"/>
      <c r="AL11" s="52"/>
      <c r="AM11" s="56"/>
      <c r="CA11" t="s">
        <v>30</v>
      </c>
      <c r="CB11" s="6">
        <v>1181</v>
      </c>
      <c r="CC11" t="s">
        <v>74</v>
      </c>
      <c r="CD11"/>
      <c r="CE11" s="6">
        <v>200</v>
      </c>
      <c r="CF11" t="s">
        <v>74</v>
      </c>
    </row>
    <row r="12" spans="1:84" s="4" customFormat="1" ht="18" customHeight="1">
      <c r="A12" s="328"/>
      <c r="B12" s="267"/>
      <c r="C12" s="267"/>
      <c r="D12" s="267"/>
      <c r="E12" s="267"/>
      <c r="F12" s="267"/>
      <c r="G12" s="267"/>
      <c r="H12" s="268"/>
      <c r="I12" s="16"/>
      <c r="J12" s="53" t="s">
        <v>85</v>
      </c>
      <c r="K12" s="54"/>
      <c r="L12" s="55"/>
      <c r="M12" s="55"/>
      <c r="N12" s="55"/>
      <c r="O12" s="55"/>
      <c r="P12" s="55"/>
      <c r="Q12" s="55"/>
      <c r="R12" s="55"/>
      <c r="S12" s="55"/>
      <c r="T12" s="55"/>
      <c r="U12" s="54"/>
      <c r="V12" s="55"/>
      <c r="W12" s="55"/>
      <c r="X12" s="55"/>
      <c r="Y12" s="8"/>
      <c r="Z12" s="57" t="s">
        <v>84</v>
      </c>
      <c r="AA12" s="54"/>
      <c r="AB12" s="55"/>
      <c r="AC12" s="55"/>
      <c r="AD12" s="55"/>
      <c r="AE12" s="55"/>
      <c r="AF12" s="55"/>
      <c r="AG12" s="55"/>
      <c r="AH12" s="55"/>
      <c r="AI12" s="55"/>
      <c r="AJ12" s="55"/>
      <c r="AK12" s="55"/>
      <c r="AL12" s="55"/>
      <c r="AM12" s="58"/>
      <c r="CA12" t="s">
        <v>31</v>
      </c>
      <c r="CB12" s="6">
        <v>1885</v>
      </c>
      <c r="CC12" t="s">
        <v>74</v>
      </c>
      <c r="CD12"/>
      <c r="CE12" s="6">
        <v>200</v>
      </c>
      <c r="CF12" t="s">
        <v>74</v>
      </c>
    </row>
    <row r="13" spans="1:84" s="4" customFormat="1" ht="6" customHeight="1">
      <c r="A13" s="131"/>
      <c r="B13" s="131"/>
      <c r="C13" s="131"/>
      <c r="D13" s="131"/>
      <c r="E13" s="131"/>
      <c r="F13" s="131"/>
      <c r="G13" s="131"/>
      <c r="H13" s="131"/>
      <c r="I13" s="132"/>
      <c r="J13" s="133"/>
      <c r="K13" s="132"/>
      <c r="L13" s="124"/>
      <c r="M13" s="124"/>
      <c r="N13" s="124"/>
      <c r="O13" s="124"/>
      <c r="P13" s="124"/>
      <c r="Q13" s="124"/>
      <c r="R13" s="124"/>
      <c r="S13" s="124"/>
      <c r="T13" s="124"/>
      <c r="U13" s="132"/>
      <c r="V13" s="124"/>
      <c r="W13" s="124"/>
      <c r="X13" s="124"/>
      <c r="Y13" s="133"/>
      <c r="Z13" s="134"/>
      <c r="AA13" s="132"/>
      <c r="AB13" s="124"/>
      <c r="AC13" s="124"/>
      <c r="AD13" s="124"/>
      <c r="AE13" s="124"/>
      <c r="AF13" s="124"/>
      <c r="AG13" s="124"/>
      <c r="AH13" s="124"/>
      <c r="AI13" s="124"/>
      <c r="AJ13" s="124"/>
      <c r="AK13" s="124"/>
      <c r="AL13" s="124"/>
      <c r="AM13" s="124"/>
      <c r="CA13" t="s">
        <v>25</v>
      </c>
      <c r="CB13" s="6">
        <f>CD13*個票1!$AC$10</f>
        <v>0</v>
      </c>
      <c r="CC13" t="s">
        <v>75</v>
      </c>
      <c r="CD13">
        <v>44</v>
      </c>
      <c r="CE13" s="6">
        <v>200</v>
      </c>
      <c r="CF13" t="s">
        <v>74</v>
      </c>
    </row>
    <row r="14" spans="1:84" s="4" customFormat="1">
      <c r="A14" s="333" t="s">
        <v>121</v>
      </c>
      <c r="B14" s="334"/>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5"/>
      <c r="CA14" t="s">
        <v>21</v>
      </c>
      <c r="CB14" s="6">
        <f>CD14*個票1!$AC$10</f>
        <v>0</v>
      </c>
      <c r="CC14" t="s">
        <v>75</v>
      </c>
      <c r="CD14">
        <v>44</v>
      </c>
      <c r="CE14" s="6">
        <v>200</v>
      </c>
      <c r="CF14" t="s">
        <v>74</v>
      </c>
    </row>
    <row r="15" spans="1:84" s="4" customFormat="1" ht="3" customHeight="1">
      <c r="A15" s="64"/>
      <c r="B15" s="64"/>
      <c r="C15" s="64"/>
      <c r="D15" s="64"/>
      <c r="E15" s="64"/>
      <c r="F15" s="64"/>
      <c r="G15" s="64"/>
      <c r="H15" s="64"/>
      <c r="I15" s="61"/>
      <c r="J15" s="65"/>
      <c r="K15" s="60"/>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CA15" t="s">
        <v>5</v>
      </c>
      <c r="CB15" s="6">
        <v>534</v>
      </c>
      <c r="CC15" t="s">
        <v>74</v>
      </c>
      <c r="CD15"/>
      <c r="CE15" s="6">
        <v>200</v>
      </c>
      <c r="CF15" t="s">
        <v>74</v>
      </c>
    </row>
    <row r="16" spans="1:84" s="4" customFormat="1" ht="18" customHeight="1">
      <c r="A16" s="191" t="s">
        <v>164</v>
      </c>
      <c r="B16" s="144"/>
      <c r="C16" s="144"/>
      <c r="D16" s="144"/>
      <c r="E16" s="144"/>
      <c r="F16" s="144"/>
      <c r="G16" s="144"/>
      <c r="H16" s="144"/>
      <c r="I16" s="144"/>
      <c r="J16" s="144"/>
      <c r="K16" s="144"/>
      <c r="L16" s="144"/>
      <c r="M16" s="144"/>
      <c r="N16" s="144"/>
      <c r="O16" s="144"/>
      <c r="P16" s="144"/>
      <c r="Q16" s="144"/>
      <c r="R16" s="144"/>
      <c r="S16" s="145"/>
      <c r="T16" s="33"/>
      <c r="U16" s="33"/>
      <c r="V16" s="33"/>
      <c r="W16" s="146"/>
      <c r="X16" s="280"/>
      <c r="Y16" s="281"/>
      <c r="Z16" s="282"/>
      <c r="AA16" s="283" t="s">
        <v>165</v>
      </c>
      <c r="AB16" s="284"/>
      <c r="AC16" s="284"/>
      <c r="AD16" s="284"/>
      <c r="AE16" s="284"/>
      <c r="AF16" s="284"/>
      <c r="AG16" s="284"/>
      <c r="AH16" s="284"/>
      <c r="AI16" s="284"/>
      <c r="AJ16" s="284"/>
      <c r="AK16" s="284"/>
      <c r="AL16" s="284"/>
      <c r="AM16" s="284"/>
      <c r="CA16" t="s">
        <v>6</v>
      </c>
      <c r="CB16" s="6">
        <v>564</v>
      </c>
      <c r="CC16" t="s">
        <v>74</v>
      </c>
      <c r="CD16"/>
      <c r="CE16" s="6">
        <v>200</v>
      </c>
      <c r="CF16" t="s">
        <v>74</v>
      </c>
    </row>
    <row r="17" spans="1:84" s="4" customFormat="1" ht="18" customHeight="1">
      <c r="A17" s="143" t="s">
        <v>133</v>
      </c>
      <c r="B17" s="144"/>
      <c r="C17" s="144"/>
      <c r="D17" s="144"/>
      <c r="E17" s="144"/>
      <c r="F17" s="144"/>
      <c r="G17" s="144"/>
      <c r="H17" s="144"/>
      <c r="I17" s="144"/>
      <c r="J17" s="144"/>
      <c r="K17" s="144"/>
      <c r="L17" s="144"/>
      <c r="M17" s="144"/>
      <c r="N17" s="144"/>
      <c r="O17" s="144"/>
      <c r="P17" s="144"/>
      <c r="Q17" s="144"/>
      <c r="R17" s="144"/>
      <c r="S17" s="144"/>
      <c r="T17" s="147"/>
      <c r="U17" s="147"/>
      <c r="V17" s="147"/>
      <c r="W17" s="148"/>
      <c r="X17" s="280"/>
      <c r="Y17" s="281"/>
      <c r="Z17" s="282"/>
      <c r="AA17" s="283" t="s">
        <v>205</v>
      </c>
      <c r="AB17" s="284"/>
      <c r="AC17" s="284"/>
      <c r="AD17" s="284"/>
      <c r="AE17" s="284"/>
      <c r="AF17" s="284"/>
      <c r="AG17" s="284"/>
      <c r="AH17" s="284"/>
      <c r="AI17" s="284"/>
      <c r="AJ17" s="284"/>
      <c r="AK17" s="284"/>
      <c r="AL17" s="284"/>
      <c r="AM17" s="284"/>
      <c r="CA17" t="s">
        <v>7</v>
      </c>
      <c r="CB17" s="6">
        <v>518</v>
      </c>
      <c r="CC17" t="s">
        <v>74</v>
      </c>
      <c r="CD17"/>
      <c r="CE17" s="6">
        <v>200</v>
      </c>
      <c r="CF17" t="s">
        <v>74</v>
      </c>
    </row>
    <row r="18" spans="1:84" s="4" customFormat="1" ht="6" customHeight="1">
      <c r="A18" s="64"/>
      <c r="B18" s="64"/>
      <c r="C18" s="64"/>
      <c r="D18" s="64"/>
      <c r="E18" s="64"/>
      <c r="F18" s="64"/>
      <c r="G18" s="64"/>
      <c r="H18" s="64"/>
      <c r="I18" s="61"/>
      <c r="J18" s="65"/>
      <c r="K18" s="60"/>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CA18" t="s">
        <v>8</v>
      </c>
      <c r="CB18" s="6">
        <v>227</v>
      </c>
      <c r="CC18" t="s">
        <v>74</v>
      </c>
      <c r="CD18"/>
      <c r="CE18" s="6">
        <v>200</v>
      </c>
      <c r="CF18" t="s">
        <v>74</v>
      </c>
    </row>
    <row r="19" spans="1:84" s="4" customFormat="1">
      <c r="A19" s="333" t="s">
        <v>223</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5"/>
      <c r="CA19" t="s">
        <v>9</v>
      </c>
      <c r="CB19" s="6">
        <v>508</v>
      </c>
      <c r="CC19" t="s">
        <v>74</v>
      </c>
      <c r="CD19"/>
      <c r="CE19" s="6">
        <v>200</v>
      </c>
      <c r="CF19" t="s">
        <v>74</v>
      </c>
    </row>
    <row r="20" spans="1:84" s="4" customFormat="1" ht="3" customHeight="1" thickBot="1">
      <c r="A20" s="64"/>
      <c r="B20" s="64"/>
      <c r="C20" s="64"/>
      <c r="D20" s="64"/>
      <c r="E20" s="64"/>
      <c r="F20" s="64"/>
      <c r="G20" s="64"/>
      <c r="H20" s="64"/>
      <c r="I20" s="61"/>
      <c r="J20" s="65"/>
      <c r="K20" s="60"/>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CA20" t="s">
        <v>10</v>
      </c>
      <c r="CB20" s="6">
        <v>204</v>
      </c>
      <c r="CC20" t="s">
        <v>74</v>
      </c>
      <c r="CD20"/>
      <c r="CE20" s="6">
        <v>200</v>
      </c>
      <c r="CF20" t="s">
        <v>74</v>
      </c>
    </row>
    <row r="21" spans="1:84" s="4" customFormat="1" ht="19.5" customHeight="1" thickBot="1">
      <c r="A21" s="66" t="s">
        <v>52</v>
      </c>
      <c r="B21" s="64"/>
      <c r="C21" s="64"/>
      <c r="D21" s="64"/>
      <c r="E21" s="64"/>
      <c r="F21" s="64"/>
      <c r="G21" s="64"/>
      <c r="H21" s="64"/>
      <c r="I21" s="120" t="s">
        <v>148</v>
      </c>
      <c r="J21" s="65"/>
      <c r="K21" s="60"/>
      <c r="L21" s="62"/>
      <c r="M21" s="62"/>
      <c r="N21" s="62"/>
      <c r="O21" s="62"/>
      <c r="P21" s="62"/>
      <c r="Q21" s="62"/>
      <c r="R21" s="62"/>
      <c r="S21" s="62"/>
      <c r="T21" s="62"/>
      <c r="U21" s="62"/>
      <c r="V21" s="62"/>
      <c r="W21" s="62"/>
      <c r="X21" s="62"/>
      <c r="Y21" s="62"/>
      <c r="Z21" s="62"/>
      <c r="AA21" s="62"/>
      <c r="AB21" s="62"/>
      <c r="AC21" s="62"/>
      <c r="AD21" s="62"/>
      <c r="AE21" s="339" t="s">
        <v>224</v>
      </c>
      <c r="AF21" s="340"/>
      <c r="AG21" s="340"/>
      <c r="AH21" s="341"/>
      <c r="AI21" s="329">
        <f>(20*M22+5*V22)*10+AE22</f>
        <v>0</v>
      </c>
      <c r="AJ21" s="330"/>
      <c r="AK21" s="330"/>
      <c r="AL21" s="331" t="s">
        <v>40</v>
      </c>
      <c r="AM21" s="332"/>
      <c r="CA21" t="s">
        <v>11</v>
      </c>
      <c r="CB21" s="6">
        <v>148</v>
      </c>
      <c r="CC21" t="s">
        <v>74</v>
      </c>
      <c r="CD21"/>
      <c r="CE21" s="6">
        <v>200</v>
      </c>
      <c r="CF21" t="s">
        <v>74</v>
      </c>
    </row>
    <row r="22" spans="1:84" s="4" customFormat="1" ht="19.5" customHeight="1">
      <c r="A22" s="32" t="s">
        <v>68</v>
      </c>
      <c r="B22" s="33"/>
      <c r="C22" s="34"/>
      <c r="D22" s="34"/>
      <c r="E22" s="34"/>
      <c r="F22" s="34"/>
      <c r="G22" s="35"/>
      <c r="H22" s="316" t="s">
        <v>69</v>
      </c>
      <c r="I22" s="317"/>
      <c r="J22" s="317"/>
      <c r="K22" s="317"/>
      <c r="L22" s="318"/>
      <c r="M22" s="319">
        <f>COUNTIFS(職員表!$H$6:$H$85,$H$7,職員表!$O$6:$O$85,20,職員表!$I$6:$I$85,個票1!$X$10)</f>
        <v>0</v>
      </c>
      <c r="N22" s="319"/>
      <c r="O22" s="319"/>
      <c r="P22" s="28" t="s">
        <v>70</v>
      </c>
      <c r="Q22" s="255" t="s">
        <v>71</v>
      </c>
      <c r="R22" s="256"/>
      <c r="S22" s="256"/>
      <c r="T22" s="256"/>
      <c r="U22" s="257"/>
      <c r="V22" s="319">
        <f>COUNTIFS(職員表!$H$6:$H$85,$H$7,職員表!$O$6:$O$85,5,職員表!$I$6:$I$85,個票1!$X$10)</f>
        <v>0</v>
      </c>
      <c r="W22" s="319"/>
      <c r="X22" s="319"/>
      <c r="Y22" s="74" t="s">
        <v>70</v>
      </c>
      <c r="Z22" s="112" t="s">
        <v>149</v>
      </c>
      <c r="AA22" s="113"/>
      <c r="AB22" s="113"/>
      <c r="AC22" s="113"/>
      <c r="AD22" s="114"/>
      <c r="AE22" s="380"/>
      <c r="AF22" s="381"/>
      <c r="AG22" s="381"/>
      <c r="AH22" s="135" t="s">
        <v>159</v>
      </c>
      <c r="AI22" s="135"/>
      <c r="AJ22" s="121"/>
      <c r="AK22" s="55"/>
      <c r="AL22" s="55"/>
      <c r="AM22" s="58"/>
      <c r="AO22" s="4">
        <f>IF(M22=0,,"有")</f>
        <v>0</v>
      </c>
      <c r="CA22" t="s">
        <v>12</v>
      </c>
      <c r="CB22" s="6">
        <v>148</v>
      </c>
      <c r="CC22" t="s">
        <v>74</v>
      </c>
      <c r="CD22"/>
      <c r="CE22" s="6">
        <v>200</v>
      </c>
      <c r="CF22" t="s">
        <v>74</v>
      </c>
    </row>
    <row r="23" spans="1:84" s="4" customFormat="1" ht="6" customHeight="1" thickBot="1">
      <c r="A23" s="64"/>
      <c r="B23" s="64"/>
      <c r="C23" s="64"/>
      <c r="D23" s="64"/>
      <c r="E23" s="64"/>
      <c r="F23" s="64"/>
      <c r="G23" s="64"/>
      <c r="H23" s="64"/>
      <c r="I23" s="61"/>
      <c r="J23" s="65"/>
      <c r="K23" s="60"/>
      <c r="L23" s="62"/>
      <c r="M23" s="62"/>
      <c r="N23" s="62"/>
      <c r="O23" s="62"/>
      <c r="P23" s="62"/>
      <c r="Q23" s="62"/>
      <c r="R23" s="62"/>
      <c r="S23" s="62"/>
      <c r="T23" s="62"/>
      <c r="U23" s="62"/>
      <c r="V23" s="62"/>
      <c r="W23" s="62"/>
      <c r="X23" s="97"/>
      <c r="Y23" s="49"/>
      <c r="Z23" s="49"/>
      <c r="AA23" s="49"/>
      <c r="AB23" s="49"/>
      <c r="AC23" s="49"/>
      <c r="AD23" s="52"/>
      <c r="AE23" s="62"/>
      <c r="AF23" s="62"/>
      <c r="AG23" s="62"/>
      <c r="AH23" s="62"/>
      <c r="AI23" s="62"/>
      <c r="AJ23" s="62"/>
      <c r="AK23" s="62"/>
      <c r="AL23" s="62"/>
      <c r="AM23" s="62"/>
      <c r="CA23" s="12" t="s">
        <v>48</v>
      </c>
      <c r="CB23" s="6">
        <v>33</v>
      </c>
      <c r="CC23" t="s">
        <v>74</v>
      </c>
      <c r="CD23"/>
      <c r="CE23" s="6">
        <v>200</v>
      </c>
      <c r="CF23" t="s">
        <v>74</v>
      </c>
    </row>
    <row r="24" spans="1:84" ht="19.5" customHeight="1" thickBot="1">
      <c r="A24" s="67" t="s">
        <v>80</v>
      </c>
      <c r="B24" s="64"/>
      <c r="C24" s="59"/>
      <c r="D24" s="64"/>
      <c r="E24" s="68"/>
      <c r="F24" s="64"/>
      <c r="G24" s="64"/>
      <c r="H24" s="64"/>
      <c r="I24" s="64"/>
      <c r="J24" s="69"/>
      <c r="K24" s="69"/>
      <c r="L24" s="69"/>
      <c r="M24" s="69"/>
      <c r="N24" s="69"/>
      <c r="O24" s="70"/>
      <c r="P24" s="71"/>
      <c r="Q24" s="72"/>
      <c r="R24" s="72"/>
      <c r="S24" s="69"/>
      <c r="T24" s="65"/>
      <c r="U24" s="69"/>
      <c r="V24" s="69"/>
      <c r="W24" s="59"/>
      <c r="X24" s="373" t="s">
        <v>134</v>
      </c>
      <c r="Y24" s="374"/>
      <c r="Z24" s="374"/>
      <c r="AA24" s="374"/>
      <c r="AB24" s="375"/>
      <c r="AC24" s="293" t="s">
        <v>218</v>
      </c>
      <c r="AD24" s="296" t="s">
        <v>219</v>
      </c>
      <c r="AE24" s="297"/>
      <c r="AF24" s="297"/>
      <c r="AG24" s="297"/>
      <c r="AH24" s="298"/>
      <c r="AI24" s="304" t="s">
        <v>225</v>
      </c>
      <c r="AJ24" s="305"/>
      <c r="AK24" s="305"/>
      <c r="AL24" s="305"/>
      <c r="AM24" s="306"/>
      <c r="CA24" t="s">
        <v>13</v>
      </c>
      <c r="CB24" s="6">
        <v>475</v>
      </c>
      <c r="CC24" t="s">
        <v>74</v>
      </c>
      <c r="CD24"/>
      <c r="CE24" s="6">
        <v>200</v>
      </c>
      <c r="CF24" t="s">
        <v>74</v>
      </c>
    </row>
    <row r="25" spans="1:84" ht="13.5" thickBot="1">
      <c r="A25" s="67"/>
      <c r="B25" s="64"/>
      <c r="C25" s="59"/>
      <c r="D25" s="64"/>
      <c r="E25" s="68"/>
      <c r="F25" s="64"/>
      <c r="G25" s="64"/>
      <c r="H25" s="64"/>
      <c r="I25" s="64"/>
      <c r="J25" s="69"/>
      <c r="K25" s="69"/>
      <c r="L25" s="69"/>
      <c r="M25" s="69"/>
      <c r="N25" s="69"/>
      <c r="O25" s="70"/>
      <c r="P25" s="71"/>
      <c r="Q25" s="72"/>
      <c r="R25" s="72"/>
      <c r="S25" s="69"/>
      <c r="T25" s="65"/>
      <c r="U25" s="69"/>
      <c r="V25" s="69"/>
      <c r="W25" s="73"/>
      <c r="X25" s="376" t="str">
        <f>IFERROR(VLOOKUP(H10,個票1!CA5:CB39,2,FALSE),"")</f>
        <v/>
      </c>
      <c r="Y25" s="377"/>
      <c r="Z25" s="377"/>
      <c r="AA25" s="378" t="s">
        <v>40</v>
      </c>
      <c r="AB25" s="379"/>
      <c r="AC25" s="293"/>
      <c r="AD25" s="299"/>
      <c r="AE25" s="300"/>
      <c r="AF25" s="300"/>
      <c r="AG25" s="300"/>
      <c r="AH25" s="301"/>
      <c r="AI25" s="307"/>
      <c r="AJ25" s="308"/>
      <c r="AK25" s="308"/>
      <c r="AL25" s="308"/>
      <c r="AM25" s="309"/>
      <c r="AV25" s="4"/>
      <c r="AX25" s="178" t="str">
        <f>IF(X25&gt;=AI26,"○","！（補助上限額を超過しています）")</f>
        <v>○</v>
      </c>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80"/>
      <c r="CA25" t="s">
        <v>14</v>
      </c>
      <c r="CB25" s="6">
        <v>638</v>
      </c>
      <c r="CC25" t="s">
        <v>74</v>
      </c>
      <c r="CD25"/>
      <c r="CE25" s="6">
        <v>200</v>
      </c>
      <c r="CF25" t="s">
        <v>74</v>
      </c>
    </row>
    <row r="26" spans="1:84" ht="15" customHeight="1">
      <c r="A26" s="59" t="s">
        <v>122</v>
      </c>
      <c r="B26" s="64"/>
      <c r="C26" s="59"/>
      <c r="D26" s="64"/>
      <c r="E26" s="68"/>
      <c r="F26" s="64"/>
      <c r="G26" s="64"/>
      <c r="H26" s="64"/>
      <c r="I26" s="64"/>
      <c r="J26" s="69"/>
      <c r="K26" s="69"/>
      <c r="L26" s="69"/>
      <c r="M26" s="69"/>
      <c r="N26" s="69"/>
      <c r="O26" s="70"/>
      <c r="P26" s="71"/>
      <c r="Q26" s="72"/>
      <c r="R26" s="72"/>
      <c r="S26" s="69"/>
      <c r="T26" s="65"/>
      <c r="U26" s="69"/>
      <c r="V26" s="69"/>
      <c r="W26" s="73"/>
      <c r="X26" s="376"/>
      <c r="Y26" s="377"/>
      <c r="Z26" s="377"/>
      <c r="AA26" s="378"/>
      <c r="AB26" s="379"/>
      <c r="AC26" s="293"/>
      <c r="AD26" s="302"/>
      <c r="AE26" s="303"/>
      <c r="AF26" s="303"/>
      <c r="AG26" s="303"/>
      <c r="AH26" s="229"/>
      <c r="AI26" s="310"/>
      <c r="AJ26" s="311"/>
      <c r="AK26" s="311"/>
      <c r="AL26" s="311"/>
      <c r="AM26" s="312"/>
      <c r="CA26" t="s">
        <v>15</v>
      </c>
      <c r="CB26" s="6">
        <f>CD26*個票1!$AC$10</f>
        <v>0</v>
      </c>
      <c r="CC26" t="s">
        <v>75</v>
      </c>
      <c r="CD26" s="6">
        <v>38</v>
      </c>
      <c r="CE26" s="6" t="s">
        <v>77</v>
      </c>
      <c r="CF26" s="6"/>
    </row>
    <row r="27" spans="1:84" ht="15" customHeight="1">
      <c r="A27" s="241" t="s">
        <v>123</v>
      </c>
      <c r="B27" s="242"/>
      <c r="C27" s="242"/>
      <c r="D27" s="242"/>
      <c r="E27" s="242"/>
      <c r="F27" s="242"/>
      <c r="G27" s="243"/>
      <c r="H27" s="242" t="s">
        <v>215</v>
      </c>
      <c r="I27" s="242"/>
      <c r="J27" s="242"/>
      <c r="K27" s="242"/>
      <c r="L27" s="242"/>
      <c r="M27" s="241" t="s">
        <v>24</v>
      </c>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3"/>
      <c r="CA27" t="s">
        <v>16</v>
      </c>
      <c r="CB27" s="6">
        <f>CD27*個票1!$AC$10</f>
        <v>0</v>
      </c>
      <c r="CC27" t="s">
        <v>75</v>
      </c>
      <c r="CD27" s="6">
        <v>40</v>
      </c>
      <c r="CE27" s="6" t="s">
        <v>77</v>
      </c>
      <c r="CF27" s="6"/>
    </row>
    <row r="28" spans="1:84" ht="15" customHeight="1">
      <c r="A28" s="115" t="s">
        <v>124</v>
      </c>
      <c r="B28" s="116"/>
      <c r="C28" s="116"/>
      <c r="D28" s="116"/>
      <c r="E28" s="117"/>
      <c r="F28" s="117"/>
      <c r="G28" s="118"/>
      <c r="H28" s="254"/>
      <c r="I28" s="254"/>
      <c r="J28" s="254"/>
      <c r="K28" s="254"/>
      <c r="L28" s="254"/>
      <c r="M28" s="244"/>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6"/>
      <c r="CA28" t="s">
        <v>17</v>
      </c>
      <c r="CB28" s="6">
        <f>CD28*個票1!$AC$10</f>
        <v>0</v>
      </c>
      <c r="CC28" t="s">
        <v>75</v>
      </c>
      <c r="CD28" s="6">
        <v>38</v>
      </c>
      <c r="CE28" s="6" t="s">
        <v>77</v>
      </c>
      <c r="CF28" s="6"/>
    </row>
    <row r="29" spans="1:84" ht="15" customHeight="1">
      <c r="A29" s="75" t="s">
        <v>125</v>
      </c>
      <c r="B29" s="76"/>
      <c r="C29" s="76"/>
      <c r="D29" s="76"/>
      <c r="E29" s="77"/>
      <c r="F29" s="77"/>
      <c r="G29" s="78"/>
      <c r="H29" s="253"/>
      <c r="I29" s="253"/>
      <c r="J29" s="253"/>
      <c r="K29" s="253"/>
      <c r="L29" s="253"/>
      <c r="M29" s="247"/>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9"/>
      <c r="CA29" t="s">
        <v>18</v>
      </c>
      <c r="CB29" s="6">
        <f>CD29*個票1!$AC$10</f>
        <v>0</v>
      </c>
      <c r="CC29" t="s">
        <v>75</v>
      </c>
      <c r="CD29" s="6">
        <v>48</v>
      </c>
      <c r="CE29" s="6" t="s">
        <v>77</v>
      </c>
      <c r="CF29" s="6"/>
    </row>
    <row r="30" spans="1:84" ht="15" customHeight="1">
      <c r="A30" s="75" t="s">
        <v>126</v>
      </c>
      <c r="B30" s="76"/>
      <c r="C30" s="76"/>
      <c r="D30" s="76"/>
      <c r="E30" s="77"/>
      <c r="F30" s="77"/>
      <c r="G30" s="78"/>
      <c r="H30" s="253"/>
      <c r="I30" s="253"/>
      <c r="J30" s="253"/>
      <c r="K30" s="253"/>
      <c r="L30" s="253"/>
      <c r="M30" s="247"/>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9"/>
      <c r="CA30" t="s">
        <v>19</v>
      </c>
      <c r="CB30" s="6">
        <f>CD30*個票1!$AC$10</f>
        <v>0</v>
      </c>
      <c r="CC30" t="s">
        <v>75</v>
      </c>
      <c r="CD30" s="6">
        <v>43</v>
      </c>
      <c r="CE30" s="6" t="s">
        <v>77</v>
      </c>
      <c r="CF30" s="6"/>
    </row>
    <row r="31" spans="1:84" ht="15" customHeight="1">
      <c r="A31" s="75" t="s">
        <v>127</v>
      </c>
      <c r="B31" s="76"/>
      <c r="C31" s="76"/>
      <c r="D31" s="76"/>
      <c r="E31" s="77"/>
      <c r="F31" s="77"/>
      <c r="G31" s="78"/>
      <c r="H31" s="253"/>
      <c r="I31" s="253"/>
      <c r="J31" s="253"/>
      <c r="K31" s="253"/>
      <c r="L31" s="253"/>
      <c r="M31" s="247"/>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9"/>
      <c r="CA31" t="s">
        <v>20</v>
      </c>
      <c r="CB31" s="6">
        <f>CD31*個票1!$AC$10</f>
        <v>0</v>
      </c>
      <c r="CC31" t="s">
        <v>75</v>
      </c>
      <c r="CD31" s="6">
        <v>36</v>
      </c>
      <c r="CE31" s="6" t="s">
        <v>77</v>
      </c>
      <c r="CF31" s="6"/>
    </row>
    <row r="32" spans="1:84" ht="15" customHeight="1">
      <c r="A32" s="75" t="s">
        <v>128</v>
      </c>
      <c r="B32" s="76"/>
      <c r="C32" s="76"/>
      <c r="D32" s="76"/>
      <c r="E32" s="77"/>
      <c r="F32" s="77"/>
      <c r="G32" s="78"/>
      <c r="H32" s="253"/>
      <c r="I32" s="253"/>
      <c r="J32" s="253"/>
      <c r="K32" s="253"/>
      <c r="L32" s="253"/>
      <c r="M32" s="247"/>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9"/>
      <c r="CA32" t="s">
        <v>32</v>
      </c>
      <c r="CB32" s="6">
        <f>CD32*個票1!$AC$10</f>
        <v>0</v>
      </c>
      <c r="CC32" t="s">
        <v>75</v>
      </c>
      <c r="CD32" s="6">
        <v>37</v>
      </c>
      <c r="CE32" s="6" t="s">
        <v>77</v>
      </c>
      <c r="CF32" s="6"/>
    </row>
    <row r="33" spans="1:84" ht="15" customHeight="1">
      <c r="A33" s="75" t="s">
        <v>129</v>
      </c>
      <c r="B33" s="76"/>
      <c r="C33" s="76"/>
      <c r="D33" s="76"/>
      <c r="E33" s="77"/>
      <c r="F33" s="77"/>
      <c r="G33" s="78"/>
      <c r="H33" s="253"/>
      <c r="I33" s="253"/>
      <c r="J33" s="253"/>
      <c r="K33" s="253"/>
      <c r="L33" s="253"/>
      <c r="M33" s="247"/>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9"/>
      <c r="AV33" s="4"/>
      <c r="CA33" t="s">
        <v>33</v>
      </c>
      <c r="CB33" s="6">
        <f>CD33*個票1!$AC$10</f>
        <v>0</v>
      </c>
      <c r="CC33" t="s">
        <v>75</v>
      </c>
      <c r="CD33" s="6">
        <v>35</v>
      </c>
      <c r="CE33" s="6" t="s">
        <v>77</v>
      </c>
      <c r="CF33" s="6"/>
    </row>
    <row r="34" spans="1:84" ht="15" customHeight="1">
      <c r="A34" s="75" t="s">
        <v>130</v>
      </c>
      <c r="B34" s="76"/>
      <c r="C34" s="76"/>
      <c r="D34" s="76"/>
      <c r="E34" s="77"/>
      <c r="F34" s="77"/>
      <c r="G34" s="78"/>
      <c r="H34" s="253"/>
      <c r="I34" s="253"/>
      <c r="J34" s="253"/>
      <c r="K34" s="253"/>
      <c r="L34" s="253"/>
      <c r="M34" s="247"/>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9"/>
      <c r="CA34" t="s">
        <v>34</v>
      </c>
      <c r="CB34" s="6">
        <f>CD34*個票1!$AC$10</f>
        <v>0</v>
      </c>
      <c r="CC34" t="s">
        <v>75</v>
      </c>
      <c r="CD34" s="6">
        <v>37</v>
      </c>
      <c r="CE34" s="6" t="s">
        <v>77</v>
      </c>
      <c r="CF34" s="6"/>
    </row>
    <row r="35" spans="1:84" ht="15" customHeight="1">
      <c r="A35" s="75" t="s">
        <v>131</v>
      </c>
      <c r="B35" s="79"/>
      <c r="C35" s="79"/>
      <c r="D35" s="79"/>
      <c r="E35" s="79"/>
      <c r="F35" s="79"/>
      <c r="G35" s="80"/>
      <c r="H35" s="253"/>
      <c r="I35" s="253"/>
      <c r="J35" s="253"/>
      <c r="K35" s="253"/>
      <c r="L35" s="253"/>
      <c r="M35" s="247"/>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9"/>
      <c r="CA35" t="s">
        <v>35</v>
      </c>
      <c r="CB35" s="6">
        <f>CD35*個票1!$AC$10</f>
        <v>0</v>
      </c>
      <c r="CC35" t="s">
        <v>75</v>
      </c>
      <c r="CD35" s="6">
        <v>35</v>
      </c>
      <c r="CE35" s="6" t="s">
        <v>77</v>
      </c>
      <c r="CF35" s="6"/>
    </row>
    <row r="36" spans="1:84" ht="15" customHeight="1">
      <c r="A36" s="81" t="s">
        <v>132</v>
      </c>
      <c r="B36" s="82"/>
      <c r="C36" s="82"/>
      <c r="D36" s="82"/>
      <c r="E36" s="83"/>
      <c r="F36" s="83"/>
      <c r="G36" s="84"/>
      <c r="H36" s="240"/>
      <c r="I36" s="240"/>
      <c r="J36" s="240"/>
      <c r="K36" s="240"/>
      <c r="L36" s="240"/>
      <c r="M36" s="250"/>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2"/>
      <c r="CA36" t="s">
        <v>36</v>
      </c>
      <c r="CB36" s="6">
        <f>CD36*個票1!$AC$10</f>
        <v>0</v>
      </c>
      <c r="CC36" t="s">
        <v>75</v>
      </c>
      <c r="CD36" s="6">
        <v>37</v>
      </c>
      <c r="CE36" s="6" t="s">
        <v>77</v>
      </c>
      <c r="CF36" s="6"/>
    </row>
    <row r="37" spans="1:84" ht="15" customHeight="1">
      <c r="A37" s="85" t="s">
        <v>47</v>
      </c>
      <c r="B37" s="86"/>
      <c r="C37" s="86"/>
      <c r="D37" s="86"/>
      <c r="E37" s="86"/>
      <c r="F37" s="86"/>
      <c r="G37" s="87"/>
      <c r="H37" s="235">
        <f>SUM(H28:L36)</f>
        <v>0</v>
      </c>
      <c r="I37" s="235"/>
      <c r="J37" s="235"/>
      <c r="K37" s="235"/>
      <c r="L37" s="236"/>
      <c r="M37" s="237"/>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CA37" t="s">
        <v>37</v>
      </c>
      <c r="CB37" s="6">
        <f>CD37*個票1!$AC$10</f>
        <v>0</v>
      </c>
      <c r="CC37" t="s">
        <v>75</v>
      </c>
      <c r="CD37" s="6">
        <v>35</v>
      </c>
      <c r="CE37" s="6" t="s">
        <v>77</v>
      </c>
      <c r="CF37" s="6"/>
    </row>
    <row r="38" spans="1:84" ht="6" customHeight="1" thickBot="1">
      <c r="A38" s="88"/>
      <c r="B38" s="88"/>
      <c r="C38" s="88"/>
      <c r="D38" s="88"/>
      <c r="E38" s="89"/>
      <c r="F38" s="89"/>
      <c r="G38" s="89"/>
      <c r="H38" s="89"/>
      <c r="I38" s="89"/>
      <c r="J38" s="90"/>
      <c r="K38" s="90"/>
      <c r="L38" s="90"/>
      <c r="M38" s="90"/>
      <c r="N38" s="90"/>
      <c r="O38" s="91"/>
      <c r="P38" s="91"/>
      <c r="Q38" s="91"/>
      <c r="R38" s="91"/>
      <c r="S38" s="91"/>
      <c r="T38" s="91"/>
      <c r="U38" s="91"/>
      <c r="V38" s="91"/>
      <c r="W38" s="91"/>
      <c r="X38" s="91"/>
      <c r="Y38" s="91"/>
      <c r="Z38" s="91"/>
      <c r="AA38" s="91"/>
      <c r="AB38" s="91"/>
      <c r="AC38" s="91"/>
      <c r="AD38" s="91"/>
      <c r="AE38" s="91"/>
      <c r="AF38" s="91"/>
      <c r="AG38" s="91"/>
      <c r="AH38" s="98"/>
      <c r="AI38" s="91"/>
      <c r="AJ38" s="91"/>
      <c r="AK38" s="91"/>
      <c r="AL38" s="91"/>
      <c r="AM38" s="91"/>
      <c r="CA38" t="s">
        <v>38</v>
      </c>
      <c r="CB38" s="6">
        <f>CD38*個票1!$AC$10</f>
        <v>0</v>
      </c>
      <c r="CC38" t="s">
        <v>75</v>
      </c>
      <c r="CD38" s="6">
        <v>37</v>
      </c>
      <c r="CE38" s="6" t="s">
        <v>77</v>
      </c>
      <c r="CF38" s="6"/>
    </row>
    <row r="39" spans="1:84" s="4" customFormat="1" ht="19.5" customHeight="1" thickBot="1">
      <c r="A39" s="66" t="s">
        <v>82</v>
      </c>
      <c r="B39" s="64"/>
      <c r="C39" s="64"/>
      <c r="D39" s="64"/>
      <c r="E39" s="64"/>
      <c r="F39" s="64"/>
      <c r="G39" s="64"/>
      <c r="H39" s="64"/>
      <c r="I39" s="61"/>
      <c r="J39" s="65"/>
      <c r="K39" s="60"/>
      <c r="L39" s="62"/>
      <c r="M39" s="62"/>
      <c r="N39" s="62"/>
      <c r="O39" s="62"/>
      <c r="P39" s="62"/>
      <c r="Q39" s="62"/>
      <c r="R39" s="62"/>
      <c r="S39" s="62"/>
      <c r="T39" s="62"/>
      <c r="U39" s="62"/>
      <c r="V39" s="62"/>
      <c r="W39" s="62"/>
      <c r="X39" s="62"/>
      <c r="Y39" s="62"/>
      <c r="Z39" s="62"/>
      <c r="AA39" s="62"/>
      <c r="AB39" s="62"/>
      <c r="AC39" s="62"/>
      <c r="AD39" s="62"/>
      <c r="AE39" s="339" t="s">
        <v>216</v>
      </c>
      <c r="AF39" s="340"/>
      <c r="AG39" s="340"/>
      <c r="AH39" s="341"/>
      <c r="AI39" s="371">
        <f>IFERROR(IF(H10="居宅介護支援事業所",(X42*AI42+X43*AI43+X44*AI44+X45*AI45)/1000,(X40*AI40+X41*AI41)/1000),"")</f>
        <v>0</v>
      </c>
      <c r="AJ39" s="372"/>
      <c r="AK39" s="372"/>
      <c r="AL39" s="331" t="s">
        <v>40</v>
      </c>
      <c r="AM39" s="332"/>
      <c r="CA39" t="s">
        <v>39</v>
      </c>
      <c r="CB39" s="6">
        <f>CD39*個票1!$AC$10</f>
        <v>0</v>
      </c>
      <c r="CC39" t="s">
        <v>75</v>
      </c>
      <c r="CD39" s="6">
        <v>35</v>
      </c>
      <c r="CE39" s="6" t="s">
        <v>77</v>
      </c>
      <c r="CF39" s="6"/>
    </row>
    <row r="40" spans="1:84" s="4" customFormat="1" ht="15.75" customHeight="1">
      <c r="A40" s="263" t="s">
        <v>194</v>
      </c>
      <c r="B40" s="264"/>
      <c r="C40" s="264"/>
      <c r="D40" s="264"/>
      <c r="E40" s="264"/>
      <c r="F40" s="264"/>
      <c r="G40" s="264"/>
      <c r="H40" s="264"/>
      <c r="I40" s="264"/>
      <c r="J40" s="265"/>
      <c r="K40" s="150" t="s">
        <v>189</v>
      </c>
      <c r="L40" s="152"/>
      <c r="M40" s="36"/>
      <c r="N40" s="151"/>
      <c r="O40" s="151"/>
      <c r="P40" s="151"/>
      <c r="Q40" s="40"/>
      <c r="R40" s="151"/>
      <c r="S40" s="151"/>
      <c r="T40" s="151"/>
      <c r="U40" s="151"/>
      <c r="V40" s="151"/>
      <c r="W40" s="39"/>
      <c r="X40" s="262">
        <f>IF($H$10="介護予防・生活支援サービス事業の事業者","",1500)</f>
        <v>1500</v>
      </c>
      <c r="Y40" s="262"/>
      <c r="Z40" s="262"/>
      <c r="AA40" s="260" t="s">
        <v>55</v>
      </c>
      <c r="AB40" s="261"/>
      <c r="AC40" s="255" t="s">
        <v>56</v>
      </c>
      <c r="AD40" s="256"/>
      <c r="AE40" s="256"/>
      <c r="AF40" s="256"/>
      <c r="AG40" s="256"/>
      <c r="AH40" s="257"/>
      <c r="AI40" s="258"/>
      <c r="AJ40" s="259"/>
      <c r="AK40" s="259"/>
      <c r="AL40" s="313" t="s">
        <v>54</v>
      </c>
      <c r="AM40" s="314"/>
      <c r="CA40" t="s">
        <v>160</v>
      </c>
      <c r="CB40"/>
      <c r="CC40"/>
      <c r="CD40"/>
      <c r="CE40"/>
      <c r="CF40"/>
    </row>
    <row r="41" spans="1:84" s="4" customFormat="1" ht="15.75" customHeight="1">
      <c r="A41" s="266"/>
      <c r="B41" s="267"/>
      <c r="C41" s="267"/>
      <c r="D41" s="267"/>
      <c r="E41" s="267"/>
      <c r="F41" s="267"/>
      <c r="G41" s="267"/>
      <c r="H41" s="267"/>
      <c r="I41" s="267"/>
      <c r="J41" s="268"/>
      <c r="K41" s="150" t="s">
        <v>190</v>
      </c>
      <c r="L41" s="152"/>
      <c r="M41" s="36"/>
      <c r="N41" s="151"/>
      <c r="O41" s="151"/>
      <c r="P41" s="151"/>
      <c r="Q41" s="40"/>
      <c r="R41" s="151"/>
      <c r="S41" s="151"/>
      <c r="T41" s="151"/>
      <c r="U41" s="151"/>
      <c r="V41" s="151"/>
      <c r="W41" s="39"/>
      <c r="X41" s="262">
        <f>IF($H$10="介護予防・生活支援サービス事業の事業者","",3000)</f>
        <v>3000</v>
      </c>
      <c r="Y41" s="262"/>
      <c r="Z41" s="262"/>
      <c r="AA41" s="260" t="s">
        <v>55</v>
      </c>
      <c r="AB41" s="261"/>
      <c r="AC41" s="255" t="s">
        <v>56</v>
      </c>
      <c r="AD41" s="256"/>
      <c r="AE41" s="256"/>
      <c r="AF41" s="256"/>
      <c r="AG41" s="256"/>
      <c r="AH41" s="257"/>
      <c r="AI41" s="258"/>
      <c r="AJ41" s="259"/>
      <c r="AK41" s="259"/>
      <c r="AL41" s="278" t="s">
        <v>43</v>
      </c>
      <c r="AM41" s="279"/>
    </row>
    <row r="42" spans="1:84" s="4" customFormat="1" ht="15.75" customHeight="1">
      <c r="A42" s="163"/>
      <c r="B42" s="269" t="s">
        <v>191</v>
      </c>
      <c r="C42" s="270"/>
      <c r="D42" s="270"/>
      <c r="E42" s="270"/>
      <c r="F42" s="270"/>
      <c r="G42" s="270"/>
      <c r="H42" s="270"/>
      <c r="I42" s="270"/>
      <c r="J42" s="271"/>
      <c r="K42" s="153" t="s">
        <v>189</v>
      </c>
      <c r="L42" s="153"/>
      <c r="M42" s="161"/>
      <c r="N42" s="161"/>
      <c r="O42" s="162"/>
      <c r="P42" s="162"/>
      <c r="Q42" s="153"/>
      <c r="R42" s="153"/>
      <c r="S42" s="153"/>
      <c r="T42" s="153"/>
      <c r="U42" s="153"/>
      <c r="V42" s="153"/>
      <c r="W42" s="160"/>
      <c r="X42" s="262">
        <f>IF($H$10="介護予防・生活支援サービス事業の事業者","",1500)</f>
        <v>1500</v>
      </c>
      <c r="Y42" s="262"/>
      <c r="Z42" s="262"/>
      <c r="AA42" s="260" t="s">
        <v>55</v>
      </c>
      <c r="AB42" s="261"/>
      <c r="AC42" s="255" t="s">
        <v>56</v>
      </c>
      <c r="AD42" s="256"/>
      <c r="AE42" s="256"/>
      <c r="AF42" s="256"/>
      <c r="AG42" s="256"/>
      <c r="AH42" s="257"/>
      <c r="AI42" s="258"/>
      <c r="AJ42" s="259"/>
      <c r="AK42" s="259"/>
      <c r="AL42" s="294" t="s">
        <v>43</v>
      </c>
      <c r="AM42" s="295"/>
    </row>
    <row r="43" spans="1:84" s="4" customFormat="1" ht="15.75" customHeight="1">
      <c r="A43" s="158"/>
      <c r="B43" s="272"/>
      <c r="C43" s="273"/>
      <c r="D43" s="273"/>
      <c r="E43" s="273"/>
      <c r="F43" s="273"/>
      <c r="G43" s="273"/>
      <c r="H43" s="273"/>
      <c r="I43" s="273"/>
      <c r="J43" s="274"/>
      <c r="K43" s="38" t="s">
        <v>192</v>
      </c>
      <c r="L43" s="38"/>
      <c r="M43" s="38"/>
      <c r="N43" s="38"/>
      <c r="O43" s="30"/>
      <c r="P43" s="30"/>
      <c r="Q43" s="29"/>
      <c r="R43" s="29"/>
      <c r="S43" s="29"/>
      <c r="T43" s="29"/>
      <c r="U43" s="29"/>
      <c r="V43" s="29"/>
      <c r="W43" s="31"/>
      <c r="X43" s="262">
        <f>IF($H$10="介護予防・生活支援サービス事業の事業者","",4500)</f>
        <v>4500</v>
      </c>
      <c r="Y43" s="262"/>
      <c r="Z43" s="262"/>
      <c r="AA43" s="260" t="s">
        <v>55</v>
      </c>
      <c r="AB43" s="261"/>
      <c r="AC43" s="255" t="s">
        <v>56</v>
      </c>
      <c r="AD43" s="256"/>
      <c r="AE43" s="256"/>
      <c r="AF43" s="256"/>
      <c r="AG43" s="256"/>
      <c r="AH43" s="257"/>
      <c r="AI43" s="258"/>
      <c r="AJ43" s="259"/>
      <c r="AK43" s="259"/>
      <c r="AL43" s="294" t="s">
        <v>43</v>
      </c>
      <c r="AM43" s="295"/>
    </row>
    <row r="44" spans="1:84" s="4" customFormat="1" ht="15.75" customHeight="1">
      <c r="A44" s="158"/>
      <c r="B44" s="272"/>
      <c r="C44" s="273"/>
      <c r="D44" s="273"/>
      <c r="E44" s="273"/>
      <c r="F44" s="273"/>
      <c r="G44" s="273"/>
      <c r="H44" s="273"/>
      <c r="I44" s="273"/>
      <c r="J44" s="274"/>
      <c r="K44" s="37" t="s">
        <v>190</v>
      </c>
      <c r="L44" s="37"/>
      <c r="M44" s="37"/>
      <c r="N44" s="37"/>
      <c r="O44" s="40"/>
      <c r="P44" s="40"/>
      <c r="Q44" s="151"/>
      <c r="R44" s="151"/>
      <c r="S44" s="151"/>
      <c r="T44" s="151"/>
      <c r="U44" s="151"/>
      <c r="V44" s="151"/>
      <c r="W44" s="39"/>
      <c r="X44" s="262">
        <f>IF($H$10="介護予防・生活支援サービス事業の事業者","",3000)</f>
        <v>3000</v>
      </c>
      <c r="Y44" s="262"/>
      <c r="Z44" s="262"/>
      <c r="AA44" s="260" t="s">
        <v>55</v>
      </c>
      <c r="AB44" s="261"/>
      <c r="AC44" s="255" t="s">
        <v>56</v>
      </c>
      <c r="AD44" s="256"/>
      <c r="AE44" s="256"/>
      <c r="AF44" s="256"/>
      <c r="AG44" s="256"/>
      <c r="AH44" s="257"/>
      <c r="AI44" s="258"/>
      <c r="AJ44" s="259"/>
      <c r="AK44" s="259"/>
      <c r="AL44" s="294" t="s">
        <v>43</v>
      </c>
      <c r="AM44" s="295"/>
    </row>
    <row r="45" spans="1:84" s="4" customFormat="1" ht="15.75" customHeight="1">
      <c r="A45" s="159"/>
      <c r="B45" s="275"/>
      <c r="C45" s="276"/>
      <c r="D45" s="276"/>
      <c r="E45" s="276"/>
      <c r="F45" s="276"/>
      <c r="G45" s="276"/>
      <c r="H45" s="276"/>
      <c r="I45" s="276"/>
      <c r="J45" s="277"/>
      <c r="K45" s="37" t="s">
        <v>193</v>
      </c>
      <c r="L45" s="37"/>
      <c r="M45" s="37"/>
      <c r="N45" s="37"/>
      <c r="O45" s="40"/>
      <c r="P45" s="40"/>
      <c r="Q45" s="151"/>
      <c r="R45" s="151"/>
      <c r="S45" s="151"/>
      <c r="T45" s="151"/>
      <c r="U45" s="151"/>
      <c r="V45" s="151"/>
      <c r="W45" s="39"/>
      <c r="X45" s="262">
        <f>IF($H$10="介護予防・生活支援サービス事業の事業者","",6000)</f>
        <v>6000</v>
      </c>
      <c r="Y45" s="262"/>
      <c r="Z45" s="262"/>
      <c r="AA45" s="260" t="s">
        <v>55</v>
      </c>
      <c r="AB45" s="261"/>
      <c r="AC45" s="255" t="s">
        <v>56</v>
      </c>
      <c r="AD45" s="256"/>
      <c r="AE45" s="256"/>
      <c r="AF45" s="256"/>
      <c r="AG45" s="256"/>
      <c r="AH45" s="257"/>
      <c r="AI45" s="258"/>
      <c r="AJ45" s="259"/>
      <c r="AK45" s="259"/>
      <c r="AL45" s="294" t="s">
        <v>43</v>
      </c>
      <c r="AM45" s="295"/>
    </row>
    <row r="46" spans="1:84" s="4" customFormat="1" ht="6" customHeight="1" thickBot="1">
      <c r="A46" s="64"/>
      <c r="B46" s="64"/>
      <c r="C46" s="64"/>
      <c r="D46" s="64"/>
      <c r="E46" s="64"/>
      <c r="F46" s="64"/>
      <c r="G46" s="64"/>
      <c r="H46" s="64"/>
      <c r="I46" s="61"/>
      <c r="J46" s="65"/>
      <c r="K46" s="60"/>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row>
    <row r="47" spans="1:84" s="4" customFormat="1" ht="19.5" customHeight="1" thickBot="1">
      <c r="A47" s="66" t="s">
        <v>83</v>
      </c>
      <c r="B47" s="60"/>
      <c r="C47" s="64"/>
      <c r="D47" s="64"/>
      <c r="E47" s="64"/>
      <c r="F47" s="64"/>
      <c r="G47" s="64"/>
      <c r="H47" s="64"/>
      <c r="I47" s="61"/>
      <c r="J47" s="65"/>
      <c r="K47" s="60"/>
      <c r="L47" s="62"/>
      <c r="M47" s="62"/>
      <c r="N47" s="62"/>
      <c r="O47" s="63"/>
      <c r="P47" s="63"/>
      <c r="Q47" s="63"/>
      <c r="R47" s="63"/>
      <c r="S47" s="63"/>
      <c r="T47" s="92"/>
      <c r="U47" s="92"/>
      <c r="V47" s="92"/>
      <c r="W47" s="92"/>
      <c r="X47" s="289" t="s">
        <v>134</v>
      </c>
      <c r="Y47" s="290"/>
      <c r="Z47" s="290"/>
      <c r="AA47" s="290"/>
      <c r="AB47" s="291"/>
      <c r="AC47" s="292" t="s">
        <v>218</v>
      </c>
      <c r="AD47" s="296" t="s">
        <v>217</v>
      </c>
      <c r="AE47" s="297"/>
      <c r="AF47" s="297"/>
      <c r="AG47" s="297"/>
      <c r="AH47" s="298"/>
      <c r="AI47" s="304" t="s">
        <v>225</v>
      </c>
      <c r="AJ47" s="305"/>
      <c r="AK47" s="305"/>
      <c r="AL47" s="305"/>
      <c r="AM47" s="306"/>
    </row>
    <row r="48" spans="1:84" s="4" customFormat="1" ht="13.5" thickBot="1">
      <c r="A48" s="63"/>
      <c r="B48" s="64"/>
      <c r="C48" s="64"/>
      <c r="D48" s="64"/>
      <c r="E48" s="64"/>
      <c r="F48" s="64"/>
      <c r="G48" s="64"/>
      <c r="H48" s="64"/>
      <c r="I48" s="64"/>
      <c r="J48" s="64"/>
      <c r="K48" s="64"/>
      <c r="L48" s="64"/>
      <c r="M48" s="64"/>
      <c r="N48" s="64"/>
      <c r="O48" s="64"/>
      <c r="P48" s="64"/>
      <c r="Q48" s="64"/>
      <c r="R48" s="64"/>
      <c r="S48" s="64"/>
      <c r="T48" s="64"/>
      <c r="U48" s="64"/>
      <c r="V48" s="64"/>
      <c r="W48" s="64"/>
      <c r="X48" s="285" t="str">
        <f>IFERROR(VLOOKUP(H10,個票1!CA5:CE39,5,FALSE),"")</f>
        <v/>
      </c>
      <c r="Y48" s="286"/>
      <c r="Z48" s="286"/>
      <c r="AA48" s="287" t="s">
        <v>40</v>
      </c>
      <c r="AB48" s="288"/>
      <c r="AC48" s="293"/>
      <c r="AD48" s="299"/>
      <c r="AE48" s="300"/>
      <c r="AF48" s="300"/>
      <c r="AG48" s="300"/>
      <c r="AH48" s="301"/>
      <c r="AI48" s="307"/>
      <c r="AJ48" s="308"/>
      <c r="AK48" s="308"/>
      <c r="AL48" s="308"/>
      <c r="AM48" s="309"/>
      <c r="AX48" s="178" t="str">
        <f>IF(X48&gt;=AI49,"○","！（補助上限額を超過しています）")</f>
        <v>○</v>
      </c>
      <c r="AY48" s="179"/>
      <c r="AZ48" s="179"/>
      <c r="BA48" s="179"/>
      <c r="BB48" s="179"/>
      <c r="BC48" s="179"/>
      <c r="BD48" s="179"/>
      <c r="BE48" s="179"/>
      <c r="BF48" s="179"/>
      <c r="BG48" s="179"/>
      <c r="BH48" s="179"/>
      <c r="BI48" s="179"/>
      <c r="BJ48" s="179"/>
      <c r="BK48" s="179"/>
      <c r="BL48" s="179"/>
      <c r="BM48" s="179"/>
      <c r="BN48" s="179"/>
      <c r="BO48" s="179"/>
      <c r="BP48" s="179"/>
      <c r="BQ48" s="179"/>
      <c r="BR48" s="179"/>
      <c r="BS48" s="179"/>
      <c r="BT48" s="180"/>
    </row>
    <row r="49" spans="1:46" s="4" customFormat="1" ht="13.5" customHeight="1">
      <c r="A49" s="59" t="s">
        <v>136</v>
      </c>
      <c r="B49" s="64"/>
      <c r="C49" s="64"/>
      <c r="D49" s="64"/>
      <c r="E49" s="64"/>
      <c r="F49" s="64"/>
      <c r="G49" s="64"/>
      <c r="H49" s="64"/>
      <c r="I49" s="64"/>
      <c r="J49" s="64"/>
      <c r="K49" s="64"/>
      <c r="L49" s="64"/>
      <c r="M49" s="64"/>
      <c r="N49" s="64"/>
      <c r="O49" s="64"/>
      <c r="P49" s="64"/>
      <c r="Q49" s="64"/>
      <c r="R49" s="64"/>
      <c r="S49" s="64"/>
      <c r="T49" s="64"/>
      <c r="U49" s="64"/>
      <c r="V49" s="64"/>
      <c r="W49" s="64"/>
      <c r="X49" s="285"/>
      <c r="Y49" s="286"/>
      <c r="Z49" s="286"/>
      <c r="AA49" s="287"/>
      <c r="AB49" s="288"/>
      <c r="AC49" s="293"/>
      <c r="AD49" s="302"/>
      <c r="AE49" s="303"/>
      <c r="AF49" s="303"/>
      <c r="AG49" s="303"/>
      <c r="AH49" s="229"/>
      <c r="AI49" s="310"/>
      <c r="AJ49" s="311"/>
      <c r="AK49" s="311"/>
      <c r="AL49" s="311"/>
      <c r="AM49" s="312"/>
      <c r="AT49" s="5"/>
    </row>
    <row r="50" spans="1:46" ht="15" customHeight="1">
      <c r="A50" s="241" t="s">
        <v>123</v>
      </c>
      <c r="B50" s="242"/>
      <c r="C50" s="242"/>
      <c r="D50" s="242"/>
      <c r="E50" s="242"/>
      <c r="F50" s="242"/>
      <c r="G50" s="243"/>
      <c r="H50" s="242" t="s">
        <v>215</v>
      </c>
      <c r="I50" s="242"/>
      <c r="J50" s="242"/>
      <c r="K50" s="242"/>
      <c r="L50" s="242"/>
      <c r="M50" s="241" t="s">
        <v>24</v>
      </c>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3"/>
    </row>
    <row r="51" spans="1:46" ht="15" customHeight="1">
      <c r="A51" s="115" t="s">
        <v>124</v>
      </c>
      <c r="B51" s="116"/>
      <c r="C51" s="116"/>
      <c r="D51" s="116"/>
      <c r="E51" s="117"/>
      <c r="F51" s="117"/>
      <c r="G51" s="118"/>
      <c r="H51" s="254"/>
      <c r="I51" s="254"/>
      <c r="J51" s="254"/>
      <c r="K51" s="254"/>
      <c r="L51" s="254"/>
      <c r="M51" s="244"/>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6"/>
    </row>
    <row r="52" spans="1:46" ht="15" customHeight="1">
      <c r="A52" s="75" t="s">
        <v>125</v>
      </c>
      <c r="B52" s="76"/>
      <c r="C52" s="76"/>
      <c r="D52" s="76"/>
      <c r="E52" s="77"/>
      <c r="F52" s="77"/>
      <c r="G52" s="78"/>
      <c r="H52" s="253"/>
      <c r="I52" s="253"/>
      <c r="J52" s="253"/>
      <c r="K52" s="253"/>
      <c r="L52" s="253"/>
      <c r="M52" s="247"/>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9"/>
    </row>
    <row r="53" spans="1:46" ht="15" customHeight="1">
      <c r="A53" s="75" t="s">
        <v>126</v>
      </c>
      <c r="B53" s="76"/>
      <c r="C53" s="76"/>
      <c r="D53" s="76"/>
      <c r="E53" s="77"/>
      <c r="F53" s="77"/>
      <c r="G53" s="78"/>
      <c r="H53" s="253"/>
      <c r="I53" s="253"/>
      <c r="J53" s="253"/>
      <c r="K53" s="253"/>
      <c r="L53" s="253"/>
      <c r="M53" s="247"/>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9"/>
    </row>
    <row r="54" spans="1:46" ht="15" customHeight="1">
      <c r="A54" s="75" t="s">
        <v>127</v>
      </c>
      <c r="B54" s="76"/>
      <c r="C54" s="76"/>
      <c r="D54" s="76"/>
      <c r="E54" s="77"/>
      <c r="F54" s="77"/>
      <c r="G54" s="78"/>
      <c r="H54" s="253"/>
      <c r="I54" s="253"/>
      <c r="J54" s="253"/>
      <c r="K54" s="253"/>
      <c r="L54" s="253"/>
      <c r="M54" s="247"/>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9"/>
    </row>
    <row r="55" spans="1:46" ht="15" customHeight="1">
      <c r="A55" s="75" t="s">
        <v>128</v>
      </c>
      <c r="B55" s="76"/>
      <c r="C55" s="76"/>
      <c r="D55" s="76"/>
      <c r="E55" s="77"/>
      <c r="F55" s="77"/>
      <c r="G55" s="78"/>
      <c r="H55" s="253"/>
      <c r="I55" s="253"/>
      <c r="J55" s="253"/>
      <c r="K55" s="253"/>
      <c r="L55" s="253"/>
      <c r="M55" s="247"/>
      <c r="N55" s="248"/>
      <c r="O55" s="248"/>
      <c r="P55" s="248"/>
      <c r="Q55" s="248"/>
      <c r="R55" s="248"/>
      <c r="S55" s="248"/>
      <c r="T55" s="248"/>
      <c r="U55" s="248"/>
      <c r="V55" s="248"/>
      <c r="W55" s="248"/>
      <c r="X55" s="248"/>
      <c r="Y55" s="248"/>
      <c r="Z55" s="248"/>
      <c r="AA55" s="248"/>
      <c r="AB55" s="248"/>
      <c r="AC55" s="248"/>
      <c r="AD55" s="248"/>
      <c r="AE55" s="248"/>
      <c r="AF55" s="248"/>
      <c r="AG55" s="248"/>
      <c r="AH55" s="248"/>
      <c r="AI55" s="248"/>
      <c r="AJ55" s="248"/>
      <c r="AK55" s="248"/>
      <c r="AL55" s="248"/>
      <c r="AM55" s="249"/>
    </row>
    <row r="56" spans="1:46" ht="15" customHeight="1">
      <c r="A56" s="75" t="s">
        <v>129</v>
      </c>
      <c r="B56" s="76"/>
      <c r="C56" s="76"/>
      <c r="D56" s="76"/>
      <c r="E56" s="77"/>
      <c r="F56" s="77"/>
      <c r="G56" s="78"/>
      <c r="H56" s="253"/>
      <c r="I56" s="253"/>
      <c r="J56" s="253"/>
      <c r="K56" s="253"/>
      <c r="L56" s="253"/>
      <c r="M56" s="247"/>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9"/>
    </row>
    <row r="57" spans="1:46" ht="15" customHeight="1">
      <c r="A57" s="75" t="s">
        <v>130</v>
      </c>
      <c r="B57" s="76"/>
      <c r="C57" s="76"/>
      <c r="D57" s="76"/>
      <c r="E57" s="77"/>
      <c r="F57" s="77"/>
      <c r="G57" s="78"/>
      <c r="H57" s="253"/>
      <c r="I57" s="253"/>
      <c r="J57" s="253"/>
      <c r="K57" s="253"/>
      <c r="L57" s="253"/>
      <c r="M57" s="247"/>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9"/>
    </row>
    <row r="58" spans="1:46" ht="15" customHeight="1">
      <c r="A58" s="75" t="s">
        <v>131</v>
      </c>
      <c r="B58" s="79"/>
      <c r="C58" s="79"/>
      <c r="D58" s="79"/>
      <c r="E58" s="79"/>
      <c r="F58" s="79"/>
      <c r="G58" s="80"/>
      <c r="H58" s="253"/>
      <c r="I58" s="253"/>
      <c r="J58" s="253"/>
      <c r="K58" s="253"/>
      <c r="L58" s="253"/>
      <c r="M58" s="247"/>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9"/>
    </row>
    <row r="59" spans="1:46" ht="15" customHeight="1">
      <c r="A59" s="81" t="s">
        <v>132</v>
      </c>
      <c r="B59" s="82"/>
      <c r="C59" s="82"/>
      <c r="D59" s="82"/>
      <c r="E59" s="83"/>
      <c r="F59" s="83"/>
      <c r="G59" s="84"/>
      <c r="H59" s="240"/>
      <c r="I59" s="240"/>
      <c r="J59" s="240"/>
      <c r="K59" s="240"/>
      <c r="L59" s="240"/>
      <c r="M59" s="250"/>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2"/>
    </row>
    <row r="60" spans="1:46" ht="15" customHeight="1">
      <c r="A60" s="85" t="s">
        <v>47</v>
      </c>
      <c r="B60" s="93"/>
      <c r="C60" s="93"/>
      <c r="D60" s="93"/>
      <c r="E60" s="86"/>
      <c r="F60" s="86"/>
      <c r="G60" s="87"/>
      <c r="H60" s="235">
        <f>SUM(H51:L59)</f>
        <v>0</v>
      </c>
      <c r="I60" s="235"/>
      <c r="J60" s="235"/>
      <c r="K60" s="235"/>
      <c r="L60" s="236"/>
      <c r="M60" s="237"/>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9"/>
    </row>
    <row r="61" spans="1:46" ht="4.5" customHeight="1">
      <c r="A61" s="88"/>
      <c r="B61" s="88"/>
      <c r="C61" s="88"/>
      <c r="D61" s="88"/>
      <c r="E61" s="94"/>
      <c r="F61" s="94"/>
      <c r="G61" s="94"/>
      <c r="H61" s="94"/>
      <c r="I61" s="94"/>
      <c r="J61" s="95"/>
      <c r="K61" s="95"/>
      <c r="L61" s="95"/>
      <c r="M61" s="95"/>
      <c r="N61" s="95"/>
      <c r="O61" s="94"/>
      <c r="P61" s="94"/>
      <c r="Q61" s="94"/>
      <c r="R61" s="94"/>
      <c r="S61" s="94"/>
      <c r="T61" s="94"/>
      <c r="U61" s="94"/>
      <c r="V61" s="94"/>
      <c r="W61" s="94"/>
      <c r="X61" s="94"/>
      <c r="Y61" s="96"/>
      <c r="Z61" s="96"/>
      <c r="AA61" s="96"/>
      <c r="AB61" s="96"/>
      <c r="AC61" s="96"/>
      <c r="AD61" s="96"/>
      <c r="AE61" s="94"/>
      <c r="AF61" s="94"/>
      <c r="AG61" s="94"/>
      <c r="AH61" s="94"/>
      <c r="AI61" s="94"/>
      <c r="AJ61" s="94"/>
      <c r="AK61" s="94"/>
      <c r="AL61" s="94"/>
      <c r="AM61" s="94"/>
    </row>
  </sheetData>
  <sheetProtection formatCells="0" formatColumns="0" formatRows="0" insertColumns="0" insertRows="0" autoFilter="0"/>
  <mergeCells count="137">
    <mergeCell ref="H33:L33"/>
    <mergeCell ref="H35:L35"/>
    <mergeCell ref="H34:L34"/>
    <mergeCell ref="M32:AM32"/>
    <mergeCell ref="M33:AM33"/>
    <mergeCell ref="M34:AM34"/>
    <mergeCell ref="H29:L29"/>
    <mergeCell ref="H30:L30"/>
    <mergeCell ref="H31:L31"/>
    <mergeCell ref="AI39:AK39"/>
    <mergeCell ref="AL39:AM39"/>
    <mergeCell ref="X17:Z17"/>
    <mergeCell ref="A19:AM19"/>
    <mergeCell ref="A27:G27"/>
    <mergeCell ref="M28:AM28"/>
    <mergeCell ref="M27:AM27"/>
    <mergeCell ref="H28:L28"/>
    <mergeCell ref="X24:AB24"/>
    <mergeCell ref="AC24:AC26"/>
    <mergeCell ref="X25:Z26"/>
    <mergeCell ref="AA25:AB26"/>
    <mergeCell ref="AE39:AH39"/>
    <mergeCell ref="M35:AM35"/>
    <mergeCell ref="H36:L36"/>
    <mergeCell ref="M36:AM36"/>
    <mergeCell ref="M37:AM37"/>
    <mergeCell ref="M29:AM29"/>
    <mergeCell ref="M30:AM30"/>
    <mergeCell ref="M31:AM31"/>
    <mergeCell ref="H37:L37"/>
    <mergeCell ref="H32:L32"/>
    <mergeCell ref="H27:L27"/>
    <mergeCell ref="AE22:AG22"/>
    <mergeCell ref="A3:AM3"/>
    <mergeCell ref="A5:AM5"/>
    <mergeCell ref="O7:S7"/>
    <mergeCell ref="A8:C9"/>
    <mergeCell ref="H8:K8"/>
    <mergeCell ref="H9:K9"/>
    <mergeCell ref="Z8:AB9"/>
    <mergeCell ref="H7:N7"/>
    <mergeCell ref="T7:AM7"/>
    <mergeCell ref="A7:G7"/>
    <mergeCell ref="AC9:AG9"/>
    <mergeCell ref="AC8:AG8"/>
    <mergeCell ref="D9:G9"/>
    <mergeCell ref="D8:G8"/>
    <mergeCell ref="AH8:AM8"/>
    <mergeCell ref="AH9:AM9"/>
    <mergeCell ref="L8:Y8"/>
    <mergeCell ref="L9:Y9"/>
    <mergeCell ref="AP10:AU10"/>
    <mergeCell ref="H22:L22"/>
    <mergeCell ref="M22:O22"/>
    <mergeCell ref="Q22:U22"/>
    <mergeCell ref="V22:X22"/>
    <mergeCell ref="AJ10:AK10"/>
    <mergeCell ref="AG10:AI10"/>
    <mergeCell ref="Z10:AB10"/>
    <mergeCell ref="AC10:AD10"/>
    <mergeCell ref="AE10:AF10"/>
    <mergeCell ref="A11:H12"/>
    <mergeCell ref="AL10:AM10"/>
    <mergeCell ref="AI21:AK21"/>
    <mergeCell ref="AL21:AM21"/>
    <mergeCell ref="A14:AM14"/>
    <mergeCell ref="AA16:AM16"/>
    <mergeCell ref="H10:Q10"/>
    <mergeCell ref="AE21:AH21"/>
    <mergeCell ref="A10:G10"/>
    <mergeCell ref="X10:Y10"/>
    <mergeCell ref="R10:W10"/>
    <mergeCell ref="X45:Z45"/>
    <mergeCell ref="AA43:AB43"/>
    <mergeCell ref="AC43:AH43"/>
    <mergeCell ref="AI43:AK43"/>
    <mergeCell ref="X40:Z40"/>
    <mergeCell ref="AL41:AM41"/>
    <mergeCell ref="X16:Z16"/>
    <mergeCell ref="AA17:AM17"/>
    <mergeCell ref="X48:Z49"/>
    <mergeCell ref="AA48:AB49"/>
    <mergeCell ref="X47:AB47"/>
    <mergeCell ref="AC47:AC49"/>
    <mergeCell ref="AL42:AM42"/>
    <mergeCell ref="AL43:AM43"/>
    <mergeCell ref="AL44:AM44"/>
    <mergeCell ref="X43:Z43"/>
    <mergeCell ref="X44:Z44"/>
    <mergeCell ref="AD47:AH49"/>
    <mergeCell ref="AI47:AM49"/>
    <mergeCell ref="AI45:AK45"/>
    <mergeCell ref="AL45:AM45"/>
    <mergeCell ref="AL40:AM40"/>
    <mergeCell ref="AD24:AH26"/>
    <mergeCell ref="AI24:AM26"/>
    <mergeCell ref="A50:G50"/>
    <mergeCell ref="H50:L50"/>
    <mergeCell ref="H51:L51"/>
    <mergeCell ref="H52:L52"/>
    <mergeCell ref="H53:L53"/>
    <mergeCell ref="H54:L54"/>
    <mergeCell ref="AC40:AH40"/>
    <mergeCell ref="AI40:AK40"/>
    <mergeCell ref="AI42:AK42"/>
    <mergeCell ref="AA45:AB45"/>
    <mergeCell ref="AA42:AB42"/>
    <mergeCell ref="AC42:AH42"/>
    <mergeCell ref="AA44:AB44"/>
    <mergeCell ref="AC44:AH44"/>
    <mergeCell ref="AI44:AK44"/>
    <mergeCell ref="X42:Z42"/>
    <mergeCell ref="AC45:AH45"/>
    <mergeCell ref="A40:J41"/>
    <mergeCell ref="X41:Z41"/>
    <mergeCell ref="AA41:AB41"/>
    <mergeCell ref="AC41:AH41"/>
    <mergeCell ref="AI41:AK41"/>
    <mergeCell ref="B42:J45"/>
    <mergeCell ref="AA40:AB40"/>
    <mergeCell ref="H60:L60"/>
    <mergeCell ref="M60:AM60"/>
    <mergeCell ref="H59:L59"/>
    <mergeCell ref="M50:AM50"/>
    <mergeCell ref="M51:AM51"/>
    <mergeCell ref="M52:AM52"/>
    <mergeCell ref="M53:AM53"/>
    <mergeCell ref="M54:AM54"/>
    <mergeCell ref="M59:AM59"/>
    <mergeCell ref="H55:L55"/>
    <mergeCell ref="M55:AM55"/>
    <mergeCell ref="H56:L56"/>
    <mergeCell ref="M56:AM56"/>
    <mergeCell ref="H57:L57"/>
    <mergeCell ref="M57:AM57"/>
    <mergeCell ref="H58:L58"/>
    <mergeCell ref="M58:AM58"/>
  </mergeCells>
  <phoneticPr fontId="3"/>
  <dataValidations count="3">
    <dataValidation imeMode="halfAlpha" allowBlank="1" showInputMessage="1" showErrorMessage="1" sqref="S24:V26 J24:N26 H7:N7 D9:G9 AC9:AG9 X10:Y10"/>
    <dataValidation type="list" allowBlank="1" showInputMessage="1" showErrorMessage="1" sqref="X16:Z17">
      <formula1>"○"</formula1>
    </dataValidation>
    <dataValidation type="list" allowBlank="1" showInputMessage="1" showErrorMessage="1" sqref="H10">
      <formula1>$CA$5:$CA$40</formula1>
    </dataValidation>
  </dataValidations>
  <printOptions horizontalCentered="1"/>
  <pageMargins left="0.55118110236220474" right="0.55118110236220474" top="0.82677165354330717" bottom="0.23622047244094491" header="0.51181102362204722" footer="0.35433070866141736"/>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31750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50800</xdr:colOff>
                    <xdr:row>11</xdr:row>
                    <xdr:rowOff>31750</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31750</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50800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計算用!$A$21:$A$67</xm:f>
          </x14:formula1>
          <xm:sqref>H9:K9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W86"/>
  <sheetViews>
    <sheetView view="pageBreakPreview" zoomScale="120" zoomScaleNormal="120" zoomScaleSheetLayoutView="120" workbookViewId="0">
      <selection activeCell="J13" sqref="J13"/>
    </sheetView>
  </sheetViews>
  <sheetFormatPr defaultColWidth="9" defaultRowHeight="12"/>
  <cols>
    <col min="1" max="1" width="3.08984375" style="10" customWidth="1"/>
    <col min="2" max="3" width="9" style="10" customWidth="1"/>
    <col min="4" max="4" width="7.36328125" style="10" bestFit="1" customWidth="1"/>
    <col min="5" max="5" width="22.7265625" style="10" hidden="1" customWidth="1"/>
    <col min="6" max="6" width="8.08984375" style="10" hidden="1" customWidth="1"/>
    <col min="7" max="7" width="14.7265625" style="10" customWidth="1"/>
    <col min="8" max="8" width="9" style="10" bestFit="1" customWidth="1"/>
    <col min="9" max="9" width="3.36328125" style="10" customWidth="1"/>
    <col min="10" max="10" width="13.36328125" style="10" bestFit="1" customWidth="1"/>
    <col min="11" max="11" width="10.7265625" style="10" customWidth="1"/>
    <col min="12" max="12" width="25" style="10" customWidth="1"/>
    <col min="13" max="13" width="11.26953125" style="10" hidden="1" customWidth="1"/>
    <col min="14" max="14" width="10.08984375" style="10" customWidth="1"/>
    <col min="15" max="15" width="5.7265625" style="10" bestFit="1" customWidth="1"/>
    <col min="16" max="16" width="6.26953125" style="10" customWidth="1"/>
    <col min="17" max="17" width="6.36328125" style="10" customWidth="1"/>
    <col min="18" max="18" width="6.26953125" style="10" customWidth="1"/>
    <col min="19" max="19" width="4.7265625" style="10" customWidth="1"/>
    <col min="20" max="20" width="9" style="4" bestFit="1" customWidth="1"/>
    <col min="21" max="21" width="7.7265625" style="10" bestFit="1" customWidth="1"/>
    <col min="22" max="22" width="4.7265625" style="10" customWidth="1"/>
    <col min="23" max="23" width="2.36328125" style="10" customWidth="1"/>
    <col min="24" max="16384" width="9" style="10"/>
  </cols>
  <sheetData>
    <row r="1" spans="1:23" ht="13">
      <c r="A1" s="7" t="s">
        <v>221</v>
      </c>
    </row>
    <row r="3" spans="1:23">
      <c r="A3" s="17" t="s">
        <v>138</v>
      </c>
      <c r="O3" s="15"/>
    </row>
    <row r="4" spans="1:23" ht="18" customHeight="1">
      <c r="A4" s="231"/>
      <c r="B4" s="382" t="s">
        <v>202</v>
      </c>
      <c r="C4" s="382" t="s">
        <v>201</v>
      </c>
      <c r="D4" s="382" t="s">
        <v>155</v>
      </c>
      <c r="E4" s="22"/>
      <c r="F4" s="22"/>
      <c r="G4" s="383" t="s">
        <v>58</v>
      </c>
      <c r="H4" s="241" t="s">
        <v>57</v>
      </c>
      <c r="I4" s="242"/>
      <c r="J4" s="243"/>
      <c r="K4" s="241" t="s">
        <v>61</v>
      </c>
      <c r="L4" s="242"/>
      <c r="M4" s="242"/>
      <c r="N4" s="243"/>
      <c r="O4" s="385" t="s">
        <v>64</v>
      </c>
      <c r="P4" s="289" t="s">
        <v>153</v>
      </c>
      <c r="Q4" s="290"/>
      <c r="R4" s="290"/>
      <c r="S4" s="291"/>
      <c r="T4" s="382" t="s">
        <v>150</v>
      </c>
      <c r="U4" s="382"/>
    </row>
    <row r="5" spans="1:23" ht="38">
      <c r="A5" s="231"/>
      <c r="B5" s="387"/>
      <c r="C5" s="387"/>
      <c r="D5" s="387"/>
      <c r="E5" s="23" t="s">
        <v>73</v>
      </c>
      <c r="F5" s="23" t="s">
        <v>73</v>
      </c>
      <c r="G5" s="384"/>
      <c r="H5" s="21" t="s">
        <v>51</v>
      </c>
      <c r="I5" s="176" t="s">
        <v>211</v>
      </c>
      <c r="J5" s="177" t="s">
        <v>22</v>
      </c>
      <c r="K5" s="21" t="s">
        <v>59</v>
      </c>
      <c r="L5" s="21" t="s">
        <v>60</v>
      </c>
      <c r="M5" s="21" t="s">
        <v>65</v>
      </c>
      <c r="N5" s="126" t="s">
        <v>161</v>
      </c>
      <c r="O5" s="386"/>
      <c r="P5" s="122" t="s">
        <v>152</v>
      </c>
      <c r="Q5" s="122" t="s">
        <v>151</v>
      </c>
      <c r="R5" s="122" t="s">
        <v>158</v>
      </c>
      <c r="S5" s="122" t="s">
        <v>154</v>
      </c>
      <c r="T5" s="123" t="s">
        <v>157</v>
      </c>
      <c r="U5" s="123" t="s">
        <v>156</v>
      </c>
      <c r="W5" s="4"/>
    </row>
    <row r="6" spans="1:23">
      <c r="A6" s="14">
        <f>ROW()-5</f>
        <v>1</v>
      </c>
      <c r="B6" s="127"/>
      <c r="C6" s="127"/>
      <c r="D6" s="20"/>
      <c r="E6" s="171" t="str">
        <f t="shared" ref="E6:E7" si="0">B6&amp;C6&amp;D6</f>
        <v/>
      </c>
      <c r="F6" s="171" t="str">
        <f t="shared" ref="F6:F7" si="1">IF(E6="","",COUNTIF($E$6:$E$85,E6))</f>
        <v/>
      </c>
      <c r="G6" s="164"/>
      <c r="H6" s="128"/>
      <c r="I6" s="128"/>
      <c r="J6" s="164"/>
      <c r="K6" s="129"/>
      <c r="L6" s="129"/>
      <c r="M6" s="130" t="str">
        <f>K6&amp;L6</f>
        <v/>
      </c>
      <c r="N6" s="136"/>
      <c r="O6" s="25" t="str">
        <f>IFERROR(VLOOKUP(M6,計算用!$A$8:$B$15,2,FALSE),"")</f>
        <v/>
      </c>
      <c r="P6" s="26"/>
      <c r="Q6" s="26"/>
      <c r="R6" s="26"/>
      <c r="S6" s="24" t="str">
        <f>IF(F6&gt;=2,"","可")</f>
        <v/>
      </c>
      <c r="T6" s="137"/>
      <c r="U6" s="125"/>
      <c r="W6" s="4"/>
    </row>
    <row r="7" spans="1:23">
      <c r="A7" s="14">
        <f t="shared" ref="A7:A70" si="2">ROW()-5</f>
        <v>2</v>
      </c>
      <c r="B7" s="127"/>
      <c r="C7" s="127"/>
      <c r="D7" s="20"/>
      <c r="E7" s="171" t="str">
        <f t="shared" si="0"/>
        <v/>
      </c>
      <c r="F7" s="171" t="str">
        <f t="shared" si="1"/>
        <v/>
      </c>
      <c r="G7" s="164"/>
      <c r="H7" s="128"/>
      <c r="I7" s="128"/>
      <c r="J7" s="164"/>
      <c r="K7" s="129"/>
      <c r="L7" s="129"/>
      <c r="M7" s="130" t="str">
        <f t="shared" ref="M7:M70" si="3">K7&amp;L7</f>
        <v/>
      </c>
      <c r="N7" s="136"/>
      <c r="O7" s="25" t="str">
        <f>IFERROR(VLOOKUP(M7,計算用!$A$8:$B$15,2,FALSE),"")</f>
        <v/>
      </c>
      <c r="P7" s="26"/>
      <c r="Q7" s="26"/>
      <c r="R7" s="26"/>
      <c r="S7" s="24" t="str">
        <f t="shared" ref="S7:S37" si="4">IF(F7&gt;=2,"","可")</f>
        <v/>
      </c>
      <c r="T7" s="137"/>
      <c r="U7" s="125"/>
    </row>
    <row r="8" spans="1:23">
      <c r="A8" s="14">
        <f t="shared" si="2"/>
        <v>3</v>
      </c>
      <c r="B8" s="127"/>
      <c r="C8" s="127"/>
      <c r="D8" s="20"/>
      <c r="E8" s="171" t="str">
        <f t="shared" ref="E8:E70" si="5">B8&amp;C8&amp;D8</f>
        <v/>
      </c>
      <c r="F8" s="171" t="str">
        <f>IF(E8="","",COUNTIF($E$6:$E$85,E8))</f>
        <v/>
      </c>
      <c r="G8" s="164"/>
      <c r="H8" s="128"/>
      <c r="I8" s="128"/>
      <c r="J8" s="164"/>
      <c r="K8" s="129"/>
      <c r="L8" s="129"/>
      <c r="M8" s="130" t="str">
        <f t="shared" si="3"/>
        <v/>
      </c>
      <c r="N8" s="136"/>
      <c r="O8" s="25" t="str">
        <f>IFERROR(VLOOKUP(M8,計算用!$A$8:$B$15,2,FALSE),"")</f>
        <v/>
      </c>
      <c r="P8" s="26"/>
      <c r="Q8" s="26"/>
      <c r="R8" s="26"/>
      <c r="S8" s="24" t="str">
        <f t="shared" si="4"/>
        <v/>
      </c>
      <c r="T8" s="137"/>
      <c r="U8" s="125"/>
      <c r="W8" s="4"/>
    </row>
    <row r="9" spans="1:23">
      <c r="A9" s="14">
        <f t="shared" si="2"/>
        <v>4</v>
      </c>
      <c r="B9" s="127"/>
      <c r="C9" s="127"/>
      <c r="D9" s="20"/>
      <c r="E9" s="171" t="str">
        <f t="shared" si="5"/>
        <v/>
      </c>
      <c r="F9" s="171" t="str">
        <f t="shared" ref="F9:F72" si="6">IF(E9="","",COUNTIF($E$6:$E$85,E9))</f>
        <v/>
      </c>
      <c r="G9" s="164"/>
      <c r="H9" s="128"/>
      <c r="I9" s="128"/>
      <c r="J9" s="164"/>
      <c r="K9" s="129"/>
      <c r="L9" s="129"/>
      <c r="M9" s="130" t="str">
        <f t="shared" si="3"/>
        <v/>
      </c>
      <c r="N9" s="136"/>
      <c r="O9" s="25" t="str">
        <f>IFERROR(VLOOKUP(M9,計算用!$A$8:$B$15,2,FALSE),"")</f>
        <v/>
      </c>
      <c r="P9" s="26"/>
      <c r="Q9" s="26"/>
      <c r="R9" s="26"/>
      <c r="S9" s="24" t="str">
        <f t="shared" si="4"/>
        <v/>
      </c>
      <c r="T9" s="137"/>
      <c r="U9" s="125"/>
    </row>
    <row r="10" spans="1:23">
      <c r="A10" s="14">
        <f t="shared" si="2"/>
        <v>5</v>
      </c>
      <c r="B10" s="127"/>
      <c r="C10" s="127"/>
      <c r="D10" s="20"/>
      <c r="E10" s="171" t="str">
        <f t="shared" si="5"/>
        <v/>
      </c>
      <c r="F10" s="171" t="str">
        <f t="shared" si="6"/>
        <v/>
      </c>
      <c r="G10" s="164"/>
      <c r="H10" s="128"/>
      <c r="I10" s="128"/>
      <c r="J10" s="164"/>
      <c r="K10" s="129"/>
      <c r="L10" s="129"/>
      <c r="M10" s="130" t="str">
        <f t="shared" si="3"/>
        <v/>
      </c>
      <c r="N10" s="136"/>
      <c r="O10" s="25" t="str">
        <f>IFERROR(VLOOKUP(M10,計算用!$A$8:$B$15,2,FALSE),"")</f>
        <v/>
      </c>
      <c r="P10" s="26"/>
      <c r="Q10" s="26"/>
      <c r="R10" s="26"/>
      <c r="S10" s="24" t="str">
        <f t="shared" si="4"/>
        <v/>
      </c>
      <c r="T10" s="137"/>
      <c r="U10" s="125"/>
    </row>
    <row r="11" spans="1:23">
      <c r="A11" s="14">
        <f t="shared" si="2"/>
        <v>6</v>
      </c>
      <c r="B11" s="127"/>
      <c r="C11" s="127"/>
      <c r="D11" s="20"/>
      <c r="E11" s="171" t="str">
        <f t="shared" si="5"/>
        <v/>
      </c>
      <c r="F11" s="171" t="str">
        <f t="shared" si="6"/>
        <v/>
      </c>
      <c r="G11" s="164"/>
      <c r="H11" s="128"/>
      <c r="I11" s="128"/>
      <c r="J11" s="164"/>
      <c r="K11" s="129"/>
      <c r="L11" s="129"/>
      <c r="M11" s="130" t="str">
        <f t="shared" si="3"/>
        <v/>
      </c>
      <c r="N11" s="136"/>
      <c r="O11" s="25" t="str">
        <f>IFERROR(VLOOKUP(M11,計算用!$A$8:$B$15,2,FALSE),"")</f>
        <v/>
      </c>
      <c r="P11" s="26"/>
      <c r="Q11" s="26"/>
      <c r="R11" s="26"/>
      <c r="S11" s="24" t="str">
        <f t="shared" si="4"/>
        <v/>
      </c>
      <c r="T11" s="137"/>
      <c r="U11" s="125"/>
    </row>
    <row r="12" spans="1:23">
      <c r="A12" s="14">
        <f t="shared" si="2"/>
        <v>7</v>
      </c>
      <c r="B12" s="127"/>
      <c r="C12" s="127"/>
      <c r="D12" s="20"/>
      <c r="E12" s="171" t="str">
        <f t="shared" si="5"/>
        <v/>
      </c>
      <c r="F12" s="171" t="str">
        <f t="shared" si="6"/>
        <v/>
      </c>
      <c r="G12" s="164"/>
      <c r="H12" s="128"/>
      <c r="I12" s="128"/>
      <c r="J12" s="164"/>
      <c r="K12" s="129"/>
      <c r="L12" s="129"/>
      <c r="M12" s="130" t="str">
        <f t="shared" si="3"/>
        <v/>
      </c>
      <c r="N12" s="136"/>
      <c r="O12" s="25" t="str">
        <f>IFERROR(VLOOKUP(M12,計算用!$A$8:$B$15,2,FALSE),"")</f>
        <v/>
      </c>
      <c r="P12" s="26"/>
      <c r="Q12" s="26"/>
      <c r="R12" s="26"/>
      <c r="S12" s="24" t="str">
        <f t="shared" si="4"/>
        <v/>
      </c>
      <c r="T12" s="137"/>
      <c r="U12" s="125"/>
      <c r="W12" s="4"/>
    </row>
    <row r="13" spans="1:23">
      <c r="A13" s="14">
        <f t="shared" si="2"/>
        <v>8</v>
      </c>
      <c r="B13" s="127"/>
      <c r="C13" s="127"/>
      <c r="D13" s="20"/>
      <c r="E13" s="171" t="str">
        <f t="shared" si="5"/>
        <v/>
      </c>
      <c r="F13" s="171" t="str">
        <f t="shared" si="6"/>
        <v/>
      </c>
      <c r="G13" s="164"/>
      <c r="H13" s="128"/>
      <c r="I13" s="128"/>
      <c r="J13" s="164"/>
      <c r="K13" s="129"/>
      <c r="L13" s="129"/>
      <c r="M13" s="130" t="str">
        <f t="shared" si="3"/>
        <v/>
      </c>
      <c r="N13" s="136"/>
      <c r="O13" s="25" t="str">
        <f>IFERROR(VLOOKUP(M13,計算用!$A$8:$B$15,2,FALSE),"")</f>
        <v/>
      </c>
      <c r="P13" s="26"/>
      <c r="Q13" s="26"/>
      <c r="R13" s="26"/>
      <c r="S13" s="24" t="str">
        <f t="shared" si="4"/>
        <v/>
      </c>
      <c r="T13" s="137"/>
      <c r="U13" s="125"/>
    </row>
    <row r="14" spans="1:23">
      <c r="A14" s="14">
        <f t="shared" si="2"/>
        <v>9</v>
      </c>
      <c r="B14" s="127"/>
      <c r="C14" s="127"/>
      <c r="D14" s="20"/>
      <c r="E14" s="171" t="str">
        <f t="shared" si="5"/>
        <v/>
      </c>
      <c r="F14" s="171" t="str">
        <f t="shared" si="6"/>
        <v/>
      </c>
      <c r="G14" s="164"/>
      <c r="H14" s="128"/>
      <c r="I14" s="128"/>
      <c r="J14" s="164"/>
      <c r="K14" s="129"/>
      <c r="L14" s="129"/>
      <c r="M14" s="130" t="str">
        <f>K14&amp;L14</f>
        <v/>
      </c>
      <c r="N14" s="136"/>
      <c r="O14" s="25" t="str">
        <f>IFERROR(VLOOKUP(M14,計算用!$A$8:$B$15,2,FALSE),"")</f>
        <v/>
      </c>
      <c r="P14" s="26"/>
      <c r="Q14" s="26"/>
      <c r="R14" s="26"/>
      <c r="S14" s="24" t="str">
        <f t="shared" si="4"/>
        <v/>
      </c>
      <c r="T14" s="137"/>
      <c r="U14" s="125"/>
    </row>
    <row r="15" spans="1:23">
      <c r="A15" s="14">
        <f t="shared" si="2"/>
        <v>10</v>
      </c>
      <c r="B15" s="127"/>
      <c r="C15" s="127"/>
      <c r="D15" s="20"/>
      <c r="E15" s="171" t="str">
        <f t="shared" si="5"/>
        <v/>
      </c>
      <c r="F15" s="171" t="str">
        <f t="shared" si="6"/>
        <v/>
      </c>
      <c r="G15" s="164"/>
      <c r="H15" s="128"/>
      <c r="I15" s="128"/>
      <c r="J15" s="164"/>
      <c r="K15" s="129"/>
      <c r="L15" s="129"/>
      <c r="M15" s="130" t="str">
        <f t="shared" si="3"/>
        <v/>
      </c>
      <c r="N15" s="136"/>
      <c r="O15" s="25" t="str">
        <f>IFERROR(VLOOKUP(M15,計算用!$A$8:$B$15,2,FALSE),"")</f>
        <v/>
      </c>
      <c r="P15" s="26"/>
      <c r="Q15" s="26"/>
      <c r="R15" s="26"/>
      <c r="S15" s="24" t="str">
        <f t="shared" si="4"/>
        <v/>
      </c>
      <c r="T15" s="137"/>
      <c r="U15" s="125"/>
      <c r="W15" s="4"/>
    </row>
    <row r="16" spans="1:23">
      <c r="A16" s="14">
        <f t="shared" si="2"/>
        <v>11</v>
      </c>
      <c r="B16" s="127"/>
      <c r="C16" s="127"/>
      <c r="D16" s="20"/>
      <c r="E16" s="171" t="str">
        <f t="shared" si="5"/>
        <v/>
      </c>
      <c r="F16" s="171" t="str">
        <f t="shared" si="6"/>
        <v/>
      </c>
      <c r="G16" s="164"/>
      <c r="H16" s="128"/>
      <c r="I16" s="128"/>
      <c r="J16" s="164"/>
      <c r="K16" s="129"/>
      <c r="L16" s="129"/>
      <c r="M16" s="130" t="str">
        <f t="shared" si="3"/>
        <v/>
      </c>
      <c r="N16" s="136"/>
      <c r="O16" s="25" t="str">
        <f>IFERROR(VLOOKUP(M16,計算用!$A$8:$B$15,2,FALSE),"")</f>
        <v/>
      </c>
      <c r="P16" s="26"/>
      <c r="Q16" s="26"/>
      <c r="R16" s="26"/>
      <c r="S16" s="24" t="str">
        <f t="shared" si="4"/>
        <v/>
      </c>
      <c r="T16" s="137"/>
      <c r="U16" s="125"/>
    </row>
    <row r="17" spans="1:23">
      <c r="A17" s="14">
        <f t="shared" si="2"/>
        <v>12</v>
      </c>
      <c r="B17" s="127"/>
      <c r="C17" s="127"/>
      <c r="D17" s="20"/>
      <c r="E17" s="171" t="str">
        <f t="shared" si="5"/>
        <v/>
      </c>
      <c r="F17" s="171" t="str">
        <f t="shared" si="6"/>
        <v/>
      </c>
      <c r="G17" s="164"/>
      <c r="H17" s="128"/>
      <c r="I17" s="128"/>
      <c r="J17" s="164"/>
      <c r="K17" s="129"/>
      <c r="L17" s="129"/>
      <c r="M17" s="130" t="str">
        <f t="shared" si="3"/>
        <v/>
      </c>
      <c r="N17" s="136"/>
      <c r="O17" s="25" t="str">
        <f>IFERROR(VLOOKUP(M17,計算用!$A$8:$B$15,2,FALSE),"")</f>
        <v/>
      </c>
      <c r="P17" s="26"/>
      <c r="Q17" s="26"/>
      <c r="R17" s="26"/>
      <c r="S17" s="24" t="str">
        <f t="shared" si="4"/>
        <v/>
      </c>
      <c r="T17" s="137"/>
      <c r="U17" s="125"/>
    </row>
    <row r="18" spans="1:23">
      <c r="A18" s="14">
        <f t="shared" si="2"/>
        <v>13</v>
      </c>
      <c r="B18" s="127"/>
      <c r="C18" s="127"/>
      <c r="D18" s="20"/>
      <c r="E18" s="171" t="str">
        <f t="shared" si="5"/>
        <v/>
      </c>
      <c r="F18" s="171" t="str">
        <f t="shared" si="6"/>
        <v/>
      </c>
      <c r="G18" s="164"/>
      <c r="H18" s="128"/>
      <c r="I18" s="128"/>
      <c r="J18" s="164"/>
      <c r="K18" s="129"/>
      <c r="L18" s="129"/>
      <c r="M18" s="130" t="str">
        <f t="shared" si="3"/>
        <v/>
      </c>
      <c r="N18" s="136"/>
      <c r="O18" s="25" t="str">
        <f>IFERROR(VLOOKUP(M18,計算用!$A$8:$B$15,2,FALSE),"")</f>
        <v/>
      </c>
      <c r="P18" s="26"/>
      <c r="Q18" s="26"/>
      <c r="R18" s="26"/>
      <c r="S18" s="24" t="str">
        <f t="shared" si="4"/>
        <v/>
      </c>
      <c r="T18" s="137"/>
      <c r="U18" s="125"/>
    </row>
    <row r="19" spans="1:23">
      <c r="A19" s="14">
        <f t="shared" si="2"/>
        <v>14</v>
      </c>
      <c r="B19" s="127"/>
      <c r="C19" s="127"/>
      <c r="D19" s="20"/>
      <c r="E19" s="171" t="str">
        <f t="shared" si="5"/>
        <v/>
      </c>
      <c r="F19" s="171" t="str">
        <f t="shared" si="6"/>
        <v/>
      </c>
      <c r="G19" s="164"/>
      <c r="H19" s="128"/>
      <c r="I19" s="128"/>
      <c r="J19" s="164"/>
      <c r="K19" s="129"/>
      <c r="L19" s="129"/>
      <c r="M19" s="130" t="str">
        <f t="shared" si="3"/>
        <v/>
      </c>
      <c r="N19" s="136"/>
      <c r="O19" s="25" t="str">
        <f>IFERROR(VLOOKUP(M19,計算用!$A$8:$B$15,2,FALSE),"")</f>
        <v/>
      </c>
      <c r="P19" s="26"/>
      <c r="Q19" s="26"/>
      <c r="R19" s="26"/>
      <c r="S19" s="24" t="str">
        <f t="shared" si="4"/>
        <v/>
      </c>
      <c r="T19" s="137"/>
      <c r="U19" s="125"/>
    </row>
    <row r="20" spans="1:23">
      <c r="A20" s="14">
        <f t="shared" si="2"/>
        <v>15</v>
      </c>
      <c r="B20" s="127"/>
      <c r="C20" s="127"/>
      <c r="D20" s="20"/>
      <c r="E20" s="171" t="str">
        <f t="shared" si="5"/>
        <v/>
      </c>
      <c r="F20" s="171" t="str">
        <f t="shared" si="6"/>
        <v/>
      </c>
      <c r="G20" s="164"/>
      <c r="H20" s="128"/>
      <c r="I20" s="128"/>
      <c r="J20" s="164"/>
      <c r="K20" s="129"/>
      <c r="L20" s="129"/>
      <c r="M20" s="130" t="str">
        <f t="shared" si="3"/>
        <v/>
      </c>
      <c r="N20" s="136"/>
      <c r="O20" s="25" t="str">
        <f>IFERROR(VLOOKUP(M20,計算用!$A$8:$B$15,2,FALSE),"")</f>
        <v/>
      </c>
      <c r="P20" s="26"/>
      <c r="Q20" s="26"/>
      <c r="R20" s="26"/>
      <c r="S20" s="24" t="str">
        <f t="shared" si="4"/>
        <v/>
      </c>
      <c r="T20" s="137"/>
      <c r="U20" s="125"/>
    </row>
    <row r="21" spans="1:23">
      <c r="A21" s="14">
        <f t="shared" si="2"/>
        <v>16</v>
      </c>
      <c r="B21" s="127"/>
      <c r="C21" s="127"/>
      <c r="D21" s="20"/>
      <c r="E21" s="171" t="str">
        <f t="shared" si="5"/>
        <v/>
      </c>
      <c r="F21" s="171" t="str">
        <f t="shared" si="6"/>
        <v/>
      </c>
      <c r="G21" s="164"/>
      <c r="H21" s="128"/>
      <c r="I21" s="128"/>
      <c r="J21" s="164"/>
      <c r="K21" s="129"/>
      <c r="L21" s="129"/>
      <c r="M21" s="130" t="str">
        <f t="shared" si="3"/>
        <v/>
      </c>
      <c r="N21" s="136"/>
      <c r="O21" s="25" t="str">
        <f>IFERROR(VLOOKUP(M21,計算用!$A$8:$B$15,2,FALSE),"")</f>
        <v/>
      </c>
      <c r="P21" s="26"/>
      <c r="Q21" s="26"/>
      <c r="R21" s="26"/>
      <c r="S21" s="24" t="str">
        <f t="shared" si="4"/>
        <v/>
      </c>
      <c r="T21" s="137"/>
      <c r="U21" s="125"/>
    </row>
    <row r="22" spans="1:23">
      <c r="A22" s="14">
        <f t="shared" si="2"/>
        <v>17</v>
      </c>
      <c r="B22" s="127"/>
      <c r="C22" s="127"/>
      <c r="D22" s="20"/>
      <c r="E22" s="171" t="str">
        <f t="shared" si="5"/>
        <v/>
      </c>
      <c r="F22" s="171" t="str">
        <f t="shared" si="6"/>
        <v/>
      </c>
      <c r="G22" s="164"/>
      <c r="H22" s="128"/>
      <c r="I22" s="128"/>
      <c r="J22" s="164"/>
      <c r="K22" s="129"/>
      <c r="L22" s="129"/>
      <c r="M22" s="130" t="str">
        <f t="shared" si="3"/>
        <v/>
      </c>
      <c r="N22" s="136"/>
      <c r="O22" s="25" t="str">
        <f>IFERROR(VLOOKUP(M22,計算用!$A$8:$B$15,2,FALSE),"")</f>
        <v/>
      </c>
      <c r="P22" s="26"/>
      <c r="Q22" s="26"/>
      <c r="R22" s="26"/>
      <c r="S22" s="24" t="str">
        <f t="shared" si="4"/>
        <v/>
      </c>
      <c r="T22" s="137"/>
      <c r="U22" s="125"/>
    </row>
    <row r="23" spans="1:23">
      <c r="A23" s="14">
        <f t="shared" si="2"/>
        <v>18</v>
      </c>
      <c r="B23" s="127"/>
      <c r="C23" s="127"/>
      <c r="D23" s="20"/>
      <c r="E23" s="171" t="str">
        <f t="shared" si="5"/>
        <v/>
      </c>
      <c r="F23" s="171" t="str">
        <f t="shared" si="6"/>
        <v/>
      </c>
      <c r="G23" s="164"/>
      <c r="H23" s="128"/>
      <c r="I23" s="128"/>
      <c r="J23" s="164"/>
      <c r="K23" s="129"/>
      <c r="L23" s="129"/>
      <c r="M23" s="130" t="str">
        <f t="shared" si="3"/>
        <v/>
      </c>
      <c r="N23" s="136"/>
      <c r="O23" s="25" t="str">
        <f>IFERROR(VLOOKUP(M23,計算用!$A$8:$B$15,2,FALSE),"")</f>
        <v/>
      </c>
      <c r="P23" s="26"/>
      <c r="Q23" s="26"/>
      <c r="R23" s="26"/>
      <c r="S23" s="24" t="str">
        <f t="shared" si="4"/>
        <v/>
      </c>
      <c r="T23" s="137"/>
      <c r="U23" s="125"/>
    </row>
    <row r="24" spans="1:23">
      <c r="A24" s="14">
        <f t="shared" si="2"/>
        <v>19</v>
      </c>
      <c r="B24" s="127"/>
      <c r="C24" s="127"/>
      <c r="D24" s="20"/>
      <c r="E24" s="171" t="str">
        <f t="shared" si="5"/>
        <v/>
      </c>
      <c r="F24" s="171" t="str">
        <f t="shared" si="6"/>
        <v/>
      </c>
      <c r="G24" s="164"/>
      <c r="H24" s="128"/>
      <c r="I24" s="128"/>
      <c r="J24" s="164"/>
      <c r="K24" s="129"/>
      <c r="L24" s="129"/>
      <c r="M24" s="130" t="str">
        <f t="shared" si="3"/>
        <v/>
      </c>
      <c r="N24" s="136"/>
      <c r="O24" s="25" t="str">
        <f>IFERROR(VLOOKUP(M24,計算用!$A$8:$B$15,2,FALSE),"")</f>
        <v/>
      </c>
      <c r="P24" s="26"/>
      <c r="Q24" s="26"/>
      <c r="R24" s="26"/>
      <c r="S24" s="24" t="str">
        <f t="shared" si="4"/>
        <v/>
      </c>
      <c r="T24" s="137"/>
      <c r="U24" s="125"/>
    </row>
    <row r="25" spans="1:23">
      <c r="A25" s="14">
        <f t="shared" si="2"/>
        <v>20</v>
      </c>
      <c r="B25" s="127"/>
      <c r="C25" s="127"/>
      <c r="D25" s="20"/>
      <c r="E25" s="171" t="str">
        <f t="shared" si="5"/>
        <v/>
      </c>
      <c r="F25" s="171" t="str">
        <f t="shared" si="6"/>
        <v/>
      </c>
      <c r="G25" s="164"/>
      <c r="H25" s="128"/>
      <c r="I25" s="128"/>
      <c r="J25" s="164"/>
      <c r="K25" s="129"/>
      <c r="L25" s="129"/>
      <c r="M25" s="130" t="str">
        <f t="shared" si="3"/>
        <v/>
      </c>
      <c r="N25" s="136"/>
      <c r="O25" s="25" t="str">
        <f>IFERROR(VLOOKUP(M25,計算用!$A$8:$B$15,2,FALSE),"")</f>
        <v/>
      </c>
      <c r="P25" s="26"/>
      <c r="Q25" s="26"/>
      <c r="R25" s="26"/>
      <c r="S25" s="24" t="str">
        <f t="shared" si="4"/>
        <v/>
      </c>
      <c r="T25" s="137"/>
      <c r="U25" s="125"/>
    </row>
    <row r="26" spans="1:23">
      <c r="A26" s="14">
        <f t="shared" si="2"/>
        <v>21</v>
      </c>
      <c r="B26" s="127"/>
      <c r="C26" s="127"/>
      <c r="D26" s="20"/>
      <c r="E26" s="171" t="str">
        <f t="shared" si="5"/>
        <v/>
      </c>
      <c r="F26" s="171" t="str">
        <f t="shared" si="6"/>
        <v/>
      </c>
      <c r="G26" s="164"/>
      <c r="H26" s="128"/>
      <c r="I26" s="128"/>
      <c r="J26" s="164"/>
      <c r="K26" s="129"/>
      <c r="L26" s="129"/>
      <c r="M26" s="130" t="str">
        <f t="shared" si="3"/>
        <v/>
      </c>
      <c r="N26" s="136"/>
      <c r="O26" s="25" t="str">
        <f>IFERROR(VLOOKUP(M26,計算用!$A$8:$B$15,2,FALSE),"")</f>
        <v/>
      </c>
      <c r="P26" s="26"/>
      <c r="Q26" s="26"/>
      <c r="R26" s="26"/>
      <c r="S26" s="24" t="str">
        <f t="shared" si="4"/>
        <v/>
      </c>
      <c r="T26" s="137"/>
      <c r="U26" s="125"/>
    </row>
    <row r="27" spans="1:23">
      <c r="A27" s="14">
        <f t="shared" si="2"/>
        <v>22</v>
      </c>
      <c r="B27" s="127"/>
      <c r="C27" s="127"/>
      <c r="D27" s="20"/>
      <c r="E27" s="171" t="str">
        <f t="shared" si="5"/>
        <v/>
      </c>
      <c r="F27" s="171" t="str">
        <f t="shared" si="6"/>
        <v/>
      </c>
      <c r="G27" s="164"/>
      <c r="H27" s="128"/>
      <c r="I27" s="128"/>
      <c r="J27" s="164"/>
      <c r="K27" s="129"/>
      <c r="L27" s="129"/>
      <c r="M27" s="130" t="str">
        <f t="shared" si="3"/>
        <v/>
      </c>
      <c r="N27" s="136"/>
      <c r="O27" s="25" t="str">
        <f>IFERROR(VLOOKUP(M27,計算用!$A$8:$B$15,2,FALSE),"")</f>
        <v/>
      </c>
      <c r="P27" s="26"/>
      <c r="Q27" s="26"/>
      <c r="R27" s="26"/>
      <c r="S27" s="24" t="str">
        <f t="shared" si="4"/>
        <v/>
      </c>
      <c r="T27" s="137"/>
      <c r="U27" s="125"/>
    </row>
    <row r="28" spans="1:23">
      <c r="A28" s="14">
        <f t="shared" si="2"/>
        <v>23</v>
      </c>
      <c r="B28" s="127"/>
      <c r="C28" s="127"/>
      <c r="D28" s="20"/>
      <c r="E28" s="171" t="str">
        <f t="shared" si="5"/>
        <v/>
      </c>
      <c r="F28" s="171" t="str">
        <f t="shared" si="6"/>
        <v/>
      </c>
      <c r="G28" s="164"/>
      <c r="H28" s="128"/>
      <c r="I28" s="128"/>
      <c r="J28" s="164"/>
      <c r="K28" s="129"/>
      <c r="L28" s="129"/>
      <c r="M28" s="130" t="str">
        <f t="shared" si="3"/>
        <v/>
      </c>
      <c r="N28" s="136"/>
      <c r="O28" s="25" t="str">
        <f>IFERROR(VLOOKUP(M28,計算用!$A$8:$B$15,2,FALSE),"")</f>
        <v/>
      </c>
      <c r="P28" s="26"/>
      <c r="Q28" s="26"/>
      <c r="R28" s="26"/>
      <c r="S28" s="24" t="str">
        <f t="shared" si="4"/>
        <v/>
      </c>
      <c r="T28" s="137"/>
      <c r="U28" s="125"/>
    </row>
    <row r="29" spans="1:23">
      <c r="A29" s="14">
        <f t="shared" si="2"/>
        <v>24</v>
      </c>
      <c r="B29" s="127"/>
      <c r="C29" s="127"/>
      <c r="D29" s="20"/>
      <c r="E29" s="171" t="str">
        <f t="shared" si="5"/>
        <v/>
      </c>
      <c r="F29" s="171" t="str">
        <f t="shared" si="6"/>
        <v/>
      </c>
      <c r="G29" s="164"/>
      <c r="H29" s="128"/>
      <c r="I29" s="128"/>
      <c r="J29" s="164"/>
      <c r="K29" s="129"/>
      <c r="L29" s="129"/>
      <c r="M29" s="130" t="str">
        <f t="shared" si="3"/>
        <v/>
      </c>
      <c r="N29" s="136"/>
      <c r="O29" s="25" t="str">
        <f>IFERROR(VLOOKUP(M29,計算用!$A$8:$B$15,2,FALSE),"")</f>
        <v/>
      </c>
      <c r="P29" s="26"/>
      <c r="Q29" s="26"/>
      <c r="R29" s="26"/>
      <c r="S29" s="24" t="str">
        <f t="shared" si="4"/>
        <v/>
      </c>
      <c r="T29" s="137"/>
      <c r="U29" s="125"/>
    </row>
    <row r="30" spans="1:23">
      <c r="A30" s="14">
        <f t="shared" si="2"/>
        <v>25</v>
      </c>
      <c r="B30" s="127"/>
      <c r="C30" s="127"/>
      <c r="D30" s="20"/>
      <c r="E30" s="171" t="str">
        <f t="shared" si="5"/>
        <v/>
      </c>
      <c r="F30" s="171" t="str">
        <f t="shared" si="6"/>
        <v/>
      </c>
      <c r="G30" s="164"/>
      <c r="H30" s="128"/>
      <c r="I30" s="128"/>
      <c r="J30" s="164"/>
      <c r="K30" s="129"/>
      <c r="L30" s="129"/>
      <c r="M30" s="130" t="str">
        <f t="shared" si="3"/>
        <v/>
      </c>
      <c r="N30" s="136"/>
      <c r="O30" s="25" t="str">
        <f>IFERROR(VLOOKUP(M30,計算用!$A$8:$B$15,2,FALSE),"")</f>
        <v/>
      </c>
      <c r="P30" s="26"/>
      <c r="Q30" s="26"/>
      <c r="R30" s="26"/>
      <c r="S30" s="24" t="str">
        <f t="shared" si="4"/>
        <v/>
      </c>
      <c r="T30" s="137"/>
      <c r="U30" s="125"/>
    </row>
    <row r="31" spans="1:23">
      <c r="A31" s="14">
        <f t="shared" si="2"/>
        <v>26</v>
      </c>
      <c r="B31" s="127"/>
      <c r="C31" s="127"/>
      <c r="D31" s="20"/>
      <c r="E31" s="171" t="str">
        <f t="shared" si="5"/>
        <v/>
      </c>
      <c r="F31" s="171" t="str">
        <f t="shared" si="6"/>
        <v/>
      </c>
      <c r="G31" s="164"/>
      <c r="H31" s="128"/>
      <c r="I31" s="128"/>
      <c r="J31" s="164"/>
      <c r="K31" s="129"/>
      <c r="L31" s="129"/>
      <c r="M31" s="130" t="str">
        <f t="shared" si="3"/>
        <v/>
      </c>
      <c r="N31" s="136"/>
      <c r="O31" s="25" t="str">
        <f>IFERROR(VLOOKUP(M31,計算用!$A$8:$B$15,2,FALSE),"")</f>
        <v/>
      </c>
      <c r="P31" s="26"/>
      <c r="Q31" s="26"/>
      <c r="R31" s="26"/>
      <c r="S31" s="24" t="str">
        <f t="shared" si="4"/>
        <v/>
      </c>
      <c r="T31" s="137"/>
      <c r="U31" s="125"/>
    </row>
    <row r="32" spans="1:23">
      <c r="A32" s="14">
        <f t="shared" si="2"/>
        <v>27</v>
      </c>
      <c r="B32" s="127"/>
      <c r="C32" s="127"/>
      <c r="D32" s="20"/>
      <c r="E32" s="171" t="str">
        <f t="shared" si="5"/>
        <v/>
      </c>
      <c r="F32" s="171" t="str">
        <f t="shared" si="6"/>
        <v/>
      </c>
      <c r="G32" s="164"/>
      <c r="H32" s="128"/>
      <c r="I32" s="128"/>
      <c r="J32" s="164"/>
      <c r="K32" s="129"/>
      <c r="L32" s="129"/>
      <c r="M32" s="130" t="str">
        <f t="shared" si="3"/>
        <v/>
      </c>
      <c r="N32" s="136"/>
      <c r="O32" s="25" t="str">
        <f>IFERROR(VLOOKUP(M32,計算用!$A$8:$B$15,2,FALSE),"")</f>
        <v/>
      </c>
      <c r="P32" s="26"/>
      <c r="Q32" s="26"/>
      <c r="R32" s="26"/>
      <c r="S32" s="24" t="str">
        <f t="shared" si="4"/>
        <v/>
      </c>
      <c r="T32" s="137"/>
      <c r="U32" s="125"/>
      <c r="W32" s="4"/>
    </row>
    <row r="33" spans="1:21">
      <c r="A33" s="14">
        <f t="shared" si="2"/>
        <v>28</v>
      </c>
      <c r="B33" s="127"/>
      <c r="C33" s="127"/>
      <c r="D33" s="20"/>
      <c r="E33" s="171" t="str">
        <f t="shared" si="5"/>
        <v/>
      </c>
      <c r="F33" s="171" t="str">
        <f t="shared" si="6"/>
        <v/>
      </c>
      <c r="G33" s="164"/>
      <c r="H33" s="128"/>
      <c r="I33" s="128"/>
      <c r="J33" s="164"/>
      <c r="K33" s="129"/>
      <c r="L33" s="129"/>
      <c r="M33" s="130" t="str">
        <f t="shared" si="3"/>
        <v/>
      </c>
      <c r="N33" s="136"/>
      <c r="O33" s="25" t="str">
        <f>IFERROR(VLOOKUP(M33,計算用!$A$8:$B$15,2,FALSE),"")</f>
        <v/>
      </c>
      <c r="P33" s="26"/>
      <c r="Q33" s="26"/>
      <c r="R33" s="26"/>
      <c r="S33" s="24" t="str">
        <f t="shared" si="4"/>
        <v/>
      </c>
      <c r="T33" s="137"/>
      <c r="U33" s="125"/>
    </row>
    <row r="34" spans="1:21">
      <c r="A34" s="14">
        <f t="shared" si="2"/>
        <v>29</v>
      </c>
      <c r="B34" s="127"/>
      <c r="C34" s="127"/>
      <c r="D34" s="20"/>
      <c r="E34" s="171" t="str">
        <f t="shared" si="5"/>
        <v/>
      </c>
      <c r="F34" s="171" t="str">
        <f t="shared" si="6"/>
        <v/>
      </c>
      <c r="G34" s="164"/>
      <c r="H34" s="128"/>
      <c r="I34" s="128"/>
      <c r="J34" s="164"/>
      <c r="K34" s="129"/>
      <c r="L34" s="129"/>
      <c r="M34" s="130" t="str">
        <f t="shared" si="3"/>
        <v/>
      </c>
      <c r="N34" s="136"/>
      <c r="O34" s="25" t="str">
        <f>IFERROR(VLOOKUP(M34,計算用!$A$8:$B$15,2,FALSE),"")</f>
        <v/>
      </c>
      <c r="P34" s="26"/>
      <c r="Q34" s="26"/>
      <c r="R34" s="26"/>
      <c r="S34" s="24" t="str">
        <f t="shared" si="4"/>
        <v/>
      </c>
      <c r="T34" s="137"/>
      <c r="U34" s="125"/>
    </row>
    <row r="35" spans="1:21">
      <c r="A35" s="14">
        <f t="shared" si="2"/>
        <v>30</v>
      </c>
      <c r="B35" s="127"/>
      <c r="C35" s="127"/>
      <c r="D35" s="20"/>
      <c r="E35" s="171" t="str">
        <f t="shared" si="5"/>
        <v/>
      </c>
      <c r="F35" s="171" t="str">
        <f t="shared" si="6"/>
        <v/>
      </c>
      <c r="G35" s="164"/>
      <c r="H35" s="128"/>
      <c r="I35" s="128"/>
      <c r="J35" s="164"/>
      <c r="K35" s="129"/>
      <c r="L35" s="129"/>
      <c r="M35" s="130" t="str">
        <f t="shared" si="3"/>
        <v/>
      </c>
      <c r="N35" s="136"/>
      <c r="O35" s="25" t="str">
        <f>IFERROR(VLOOKUP(M35,計算用!$A$8:$B$15,2,FALSE),"")</f>
        <v/>
      </c>
      <c r="P35" s="26"/>
      <c r="Q35" s="26"/>
      <c r="R35" s="26"/>
      <c r="S35" s="24" t="str">
        <f t="shared" si="4"/>
        <v/>
      </c>
      <c r="T35" s="137"/>
      <c r="U35" s="125"/>
    </row>
    <row r="36" spans="1:21">
      <c r="A36" s="14">
        <f t="shared" si="2"/>
        <v>31</v>
      </c>
      <c r="B36" s="127"/>
      <c r="C36" s="127"/>
      <c r="D36" s="20"/>
      <c r="E36" s="171" t="str">
        <f t="shared" si="5"/>
        <v/>
      </c>
      <c r="F36" s="171" t="str">
        <f t="shared" si="6"/>
        <v/>
      </c>
      <c r="G36" s="164"/>
      <c r="H36" s="128"/>
      <c r="I36" s="128"/>
      <c r="J36" s="164"/>
      <c r="K36" s="129"/>
      <c r="L36" s="129"/>
      <c r="M36" s="130" t="str">
        <f t="shared" si="3"/>
        <v/>
      </c>
      <c r="N36" s="136"/>
      <c r="O36" s="25" t="str">
        <f>IFERROR(VLOOKUP(M36,計算用!$A$8:$B$15,2,FALSE),"")</f>
        <v/>
      </c>
      <c r="P36" s="26"/>
      <c r="Q36" s="26"/>
      <c r="R36" s="26"/>
      <c r="S36" s="24" t="str">
        <f t="shared" si="4"/>
        <v/>
      </c>
      <c r="T36" s="137"/>
      <c r="U36" s="125"/>
    </row>
    <row r="37" spans="1:21">
      <c r="A37" s="14">
        <f t="shared" si="2"/>
        <v>32</v>
      </c>
      <c r="B37" s="127"/>
      <c r="C37" s="127"/>
      <c r="D37" s="20"/>
      <c r="E37" s="171" t="str">
        <f t="shared" si="5"/>
        <v/>
      </c>
      <c r="F37" s="171" t="str">
        <f t="shared" si="6"/>
        <v/>
      </c>
      <c r="G37" s="164"/>
      <c r="H37" s="128"/>
      <c r="I37" s="128"/>
      <c r="J37" s="164"/>
      <c r="K37" s="129"/>
      <c r="L37" s="129"/>
      <c r="M37" s="130" t="str">
        <f t="shared" si="3"/>
        <v/>
      </c>
      <c r="N37" s="136"/>
      <c r="O37" s="25" t="str">
        <f>IFERROR(VLOOKUP(M37,計算用!$A$8:$B$15,2,FALSE),"")</f>
        <v/>
      </c>
      <c r="P37" s="26"/>
      <c r="Q37" s="26"/>
      <c r="R37" s="26"/>
      <c r="S37" s="24" t="str">
        <f t="shared" si="4"/>
        <v/>
      </c>
      <c r="T37" s="137"/>
      <c r="U37" s="125"/>
    </row>
    <row r="38" spans="1:21">
      <c r="A38" s="14">
        <f t="shared" si="2"/>
        <v>33</v>
      </c>
      <c r="B38" s="127"/>
      <c r="C38" s="127"/>
      <c r="D38" s="20"/>
      <c r="E38" s="171" t="str">
        <f t="shared" si="5"/>
        <v/>
      </c>
      <c r="F38" s="171" t="str">
        <f t="shared" si="6"/>
        <v/>
      </c>
      <c r="G38" s="164"/>
      <c r="H38" s="128"/>
      <c r="I38" s="128"/>
      <c r="J38" s="164"/>
      <c r="K38" s="129"/>
      <c r="L38" s="129"/>
      <c r="M38" s="130" t="str">
        <f t="shared" si="3"/>
        <v/>
      </c>
      <c r="N38" s="136"/>
      <c r="O38" s="25" t="str">
        <f>IFERROR(VLOOKUP(M38,計算用!$A$8:$B$15,2,FALSE),"")</f>
        <v/>
      </c>
      <c r="P38" s="26"/>
      <c r="Q38" s="26"/>
      <c r="R38" s="26"/>
      <c r="S38" s="24" t="str">
        <f t="shared" ref="S38:S69" si="7">IF(F38&gt;=2,"","可")</f>
        <v/>
      </c>
      <c r="T38" s="137"/>
      <c r="U38" s="125"/>
    </row>
    <row r="39" spans="1:21">
      <c r="A39" s="14">
        <f t="shared" si="2"/>
        <v>34</v>
      </c>
      <c r="B39" s="127"/>
      <c r="C39" s="127"/>
      <c r="D39" s="20"/>
      <c r="E39" s="171" t="str">
        <f t="shared" si="5"/>
        <v/>
      </c>
      <c r="F39" s="171" t="str">
        <f t="shared" si="6"/>
        <v/>
      </c>
      <c r="G39" s="164"/>
      <c r="H39" s="128"/>
      <c r="I39" s="128"/>
      <c r="J39" s="164"/>
      <c r="K39" s="129"/>
      <c r="L39" s="129"/>
      <c r="M39" s="130" t="str">
        <f t="shared" si="3"/>
        <v/>
      </c>
      <c r="N39" s="136"/>
      <c r="O39" s="25" t="str">
        <f>IFERROR(VLOOKUP(M39,計算用!$A$8:$B$15,2,FALSE),"")</f>
        <v/>
      </c>
      <c r="P39" s="26"/>
      <c r="Q39" s="26"/>
      <c r="R39" s="26"/>
      <c r="S39" s="24" t="str">
        <f t="shared" si="7"/>
        <v/>
      </c>
      <c r="T39" s="137"/>
      <c r="U39" s="125"/>
    </row>
    <row r="40" spans="1:21">
      <c r="A40" s="14">
        <f t="shared" si="2"/>
        <v>35</v>
      </c>
      <c r="B40" s="127"/>
      <c r="C40" s="127"/>
      <c r="D40" s="20"/>
      <c r="E40" s="171" t="str">
        <f t="shared" si="5"/>
        <v/>
      </c>
      <c r="F40" s="171" t="str">
        <f t="shared" si="6"/>
        <v/>
      </c>
      <c r="G40" s="164"/>
      <c r="H40" s="128"/>
      <c r="I40" s="128"/>
      <c r="J40" s="164"/>
      <c r="K40" s="129"/>
      <c r="L40" s="129"/>
      <c r="M40" s="130" t="str">
        <f t="shared" si="3"/>
        <v/>
      </c>
      <c r="N40" s="136"/>
      <c r="O40" s="25" t="str">
        <f>IFERROR(VLOOKUP(M40,計算用!$A$8:$B$15,2,FALSE),"")</f>
        <v/>
      </c>
      <c r="P40" s="26"/>
      <c r="Q40" s="26"/>
      <c r="R40" s="26"/>
      <c r="S40" s="24" t="str">
        <f t="shared" si="7"/>
        <v/>
      </c>
      <c r="T40" s="137"/>
      <c r="U40" s="125"/>
    </row>
    <row r="41" spans="1:21">
      <c r="A41" s="14">
        <f t="shared" si="2"/>
        <v>36</v>
      </c>
      <c r="B41" s="127"/>
      <c r="C41" s="127"/>
      <c r="D41" s="20"/>
      <c r="E41" s="171" t="str">
        <f t="shared" si="5"/>
        <v/>
      </c>
      <c r="F41" s="171" t="str">
        <f t="shared" si="6"/>
        <v/>
      </c>
      <c r="G41" s="164"/>
      <c r="H41" s="128"/>
      <c r="I41" s="128"/>
      <c r="J41" s="164"/>
      <c r="K41" s="129"/>
      <c r="L41" s="129"/>
      <c r="M41" s="130" t="str">
        <f t="shared" si="3"/>
        <v/>
      </c>
      <c r="N41" s="136"/>
      <c r="O41" s="25" t="str">
        <f>IFERROR(VLOOKUP(M41,計算用!$A$8:$B$15,2,FALSE),"")</f>
        <v/>
      </c>
      <c r="P41" s="26"/>
      <c r="Q41" s="26"/>
      <c r="R41" s="26"/>
      <c r="S41" s="24" t="str">
        <f t="shared" si="7"/>
        <v/>
      </c>
      <c r="T41" s="137"/>
      <c r="U41" s="125"/>
    </row>
    <row r="42" spans="1:21">
      <c r="A42" s="14">
        <f t="shared" si="2"/>
        <v>37</v>
      </c>
      <c r="B42" s="127"/>
      <c r="C42" s="127"/>
      <c r="D42" s="20"/>
      <c r="E42" s="171" t="str">
        <f t="shared" si="5"/>
        <v/>
      </c>
      <c r="F42" s="171" t="str">
        <f t="shared" si="6"/>
        <v/>
      </c>
      <c r="G42" s="164"/>
      <c r="H42" s="128"/>
      <c r="I42" s="128"/>
      <c r="J42" s="164"/>
      <c r="K42" s="129"/>
      <c r="L42" s="129"/>
      <c r="M42" s="130" t="str">
        <f t="shared" si="3"/>
        <v/>
      </c>
      <c r="N42" s="136"/>
      <c r="O42" s="25" t="str">
        <f>IFERROR(VLOOKUP(M42,計算用!$A$8:$B$15,2,FALSE),"")</f>
        <v/>
      </c>
      <c r="P42" s="26"/>
      <c r="Q42" s="26"/>
      <c r="R42" s="26"/>
      <c r="S42" s="24" t="str">
        <f t="shared" si="7"/>
        <v/>
      </c>
      <c r="T42" s="137"/>
      <c r="U42" s="125"/>
    </row>
    <row r="43" spans="1:21">
      <c r="A43" s="14">
        <f t="shared" si="2"/>
        <v>38</v>
      </c>
      <c r="B43" s="127"/>
      <c r="C43" s="127"/>
      <c r="D43" s="20"/>
      <c r="E43" s="171" t="str">
        <f t="shared" si="5"/>
        <v/>
      </c>
      <c r="F43" s="171" t="str">
        <f t="shared" si="6"/>
        <v/>
      </c>
      <c r="G43" s="164"/>
      <c r="H43" s="128"/>
      <c r="I43" s="128"/>
      <c r="J43" s="164"/>
      <c r="K43" s="129"/>
      <c r="L43" s="129"/>
      <c r="M43" s="130" t="str">
        <f t="shared" si="3"/>
        <v/>
      </c>
      <c r="N43" s="136"/>
      <c r="O43" s="25" t="str">
        <f>IFERROR(VLOOKUP(M43,計算用!$A$8:$B$15,2,FALSE),"")</f>
        <v/>
      </c>
      <c r="P43" s="26"/>
      <c r="Q43" s="26"/>
      <c r="R43" s="26"/>
      <c r="S43" s="24" t="str">
        <f t="shared" si="7"/>
        <v/>
      </c>
      <c r="T43" s="137"/>
      <c r="U43" s="125"/>
    </row>
    <row r="44" spans="1:21">
      <c r="A44" s="14">
        <f t="shared" si="2"/>
        <v>39</v>
      </c>
      <c r="B44" s="127"/>
      <c r="C44" s="127"/>
      <c r="D44" s="20"/>
      <c r="E44" s="171" t="str">
        <f t="shared" si="5"/>
        <v/>
      </c>
      <c r="F44" s="171" t="str">
        <f t="shared" si="6"/>
        <v/>
      </c>
      <c r="G44" s="164"/>
      <c r="H44" s="128"/>
      <c r="I44" s="128"/>
      <c r="J44" s="164"/>
      <c r="K44" s="129"/>
      <c r="L44" s="129"/>
      <c r="M44" s="130" t="str">
        <f t="shared" si="3"/>
        <v/>
      </c>
      <c r="N44" s="136"/>
      <c r="O44" s="25" t="str">
        <f>IFERROR(VLOOKUP(M44,計算用!$A$8:$B$15,2,FALSE),"")</f>
        <v/>
      </c>
      <c r="P44" s="26"/>
      <c r="Q44" s="26"/>
      <c r="R44" s="26"/>
      <c r="S44" s="24" t="str">
        <f t="shared" si="7"/>
        <v/>
      </c>
      <c r="T44" s="137"/>
      <c r="U44" s="125"/>
    </row>
    <row r="45" spans="1:21">
      <c r="A45" s="14">
        <f t="shared" si="2"/>
        <v>40</v>
      </c>
      <c r="B45" s="127"/>
      <c r="C45" s="127"/>
      <c r="D45" s="20"/>
      <c r="E45" s="171" t="str">
        <f t="shared" si="5"/>
        <v/>
      </c>
      <c r="F45" s="171" t="str">
        <f t="shared" si="6"/>
        <v/>
      </c>
      <c r="G45" s="164"/>
      <c r="H45" s="128"/>
      <c r="I45" s="128"/>
      <c r="J45" s="164"/>
      <c r="K45" s="129"/>
      <c r="L45" s="129"/>
      <c r="M45" s="130" t="str">
        <f t="shared" si="3"/>
        <v/>
      </c>
      <c r="N45" s="136"/>
      <c r="O45" s="25" t="str">
        <f>IFERROR(VLOOKUP(M45,計算用!$A$8:$B$15,2,FALSE),"")</f>
        <v/>
      </c>
      <c r="P45" s="26"/>
      <c r="Q45" s="26"/>
      <c r="R45" s="26"/>
      <c r="S45" s="24" t="str">
        <f t="shared" si="7"/>
        <v/>
      </c>
      <c r="T45" s="137"/>
      <c r="U45" s="125"/>
    </row>
    <row r="46" spans="1:21">
      <c r="A46" s="14">
        <f t="shared" si="2"/>
        <v>41</v>
      </c>
      <c r="B46" s="127"/>
      <c r="C46" s="127"/>
      <c r="D46" s="20"/>
      <c r="E46" s="171" t="str">
        <f t="shared" si="5"/>
        <v/>
      </c>
      <c r="F46" s="171" t="str">
        <f t="shared" si="6"/>
        <v/>
      </c>
      <c r="G46" s="164"/>
      <c r="H46" s="128"/>
      <c r="I46" s="128"/>
      <c r="J46" s="164"/>
      <c r="K46" s="129"/>
      <c r="L46" s="129"/>
      <c r="M46" s="130" t="str">
        <f t="shared" si="3"/>
        <v/>
      </c>
      <c r="N46" s="136"/>
      <c r="O46" s="25" t="str">
        <f>IFERROR(VLOOKUP(M46,計算用!$A$8:$B$15,2,FALSE),"")</f>
        <v/>
      </c>
      <c r="P46" s="26"/>
      <c r="Q46" s="26"/>
      <c r="R46" s="26"/>
      <c r="S46" s="24" t="str">
        <f t="shared" si="7"/>
        <v/>
      </c>
      <c r="T46" s="137"/>
      <c r="U46" s="125"/>
    </row>
    <row r="47" spans="1:21">
      <c r="A47" s="14">
        <f t="shared" si="2"/>
        <v>42</v>
      </c>
      <c r="B47" s="127"/>
      <c r="C47" s="127"/>
      <c r="D47" s="20"/>
      <c r="E47" s="171" t="str">
        <f t="shared" si="5"/>
        <v/>
      </c>
      <c r="F47" s="171" t="str">
        <f t="shared" si="6"/>
        <v/>
      </c>
      <c r="G47" s="164"/>
      <c r="H47" s="128"/>
      <c r="I47" s="128"/>
      <c r="J47" s="164"/>
      <c r="K47" s="129"/>
      <c r="L47" s="129"/>
      <c r="M47" s="130" t="str">
        <f t="shared" si="3"/>
        <v/>
      </c>
      <c r="N47" s="136"/>
      <c r="O47" s="25" t="str">
        <f>IFERROR(VLOOKUP(M47,計算用!$A$8:$B$15,2,FALSE),"")</f>
        <v/>
      </c>
      <c r="P47" s="26"/>
      <c r="Q47" s="26"/>
      <c r="R47" s="26"/>
      <c r="S47" s="24" t="str">
        <f t="shared" si="7"/>
        <v/>
      </c>
      <c r="T47" s="137"/>
      <c r="U47" s="125"/>
    </row>
    <row r="48" spans="1:21">
      <c r="A48" s="14">
        <f t="shared" si="2"/>
        <v>43</v>
      </c>
      <c r="B48" s="127"/>
      <c r="C48" s="127"/>
      <c r="D48" s="20"/>
      <c r="E48" s="171" t="str">
        <f t="shared" si="5"/>
        <v/>
      </c>
      <c r="F48" s="171" t="str">
        <f t="shared" si="6"/>
        <v/>
      </c>
      <c r="G48" s="164"/>
      <c r="H48" s="128"/>
      <c r="I48" s="128"/>
      <c r="J48" s="164"/>
      <c r="K48" s="129"/>
      <c r="L48" s="129"/>
      <c r="M48" s="130" t="str">
        <f t="shared" si="3"/>
        <v/>
      </c>
      <c r="N48" s="136"/>
      <c r="O48" s="25" t="str">
        <f>IFERROR(VLOOKUP(M48,計算用!$A$8:$B$15,2,FALSE),"")</f>
        <v/>
      </c>
      <c r="P48" s="26"/>
      <c r="Q48" s="26"/>
      <c r="R48" s="26"/>
      <c r="S48" s="24" t="str">
        <f t="shared" si="7"/>
        <v/>
      </c>
      <c r="T48" s="137"/>
      <c r="U48" s="125"/>
    </row>
    <row r="49" spans="1:21">
      <c r="A49" s="14">
        <f t="shared" si="2"/>
        <v>44</v>
      </c>
      <c r="B49" s="127"/>
      <c r="C49" s="127"/>
      <c r="D49" s="20"/>
      <c r="E49" s="171" t="str">
        <f t="shared" si="5"/>
        <v/>
      </c>
      <c r="F49" s="171" t="str">
        <f t="shared" si="6"/>
        <v/>
      </c>
      <c r="G49" s="164"/>
      <c r="H49" s="128"/>
      <c r="I49" s="128"/>
      <c r="J49" s="164"/>
      <c r="K49" s="129"/>
      <c r="L49" s="129"/>
      <c r="M49" s="130" t="str">
        <f t="shared" si="3"/>
        <v/>
      </c>
      <c r="N49" s="136"/>
      <c r="O49" s="25" t="str">
        <f>IFERROR(VLOOKUP(M49,計算用!$A$8:$B$15,2,FALSE),"")</f>
        <v/>
      </c>
      <c r="P49" s="26"/>
      <c r="Q49" s="26"/>
      <c r="R49" s="26"/>
      <c r="S49" s="24" t="str">
        <f t="shared" si="7"/>
        <v/>
      </c>
      <c r="T49" s="137"/>
      <c r="U49" s="125"/>
    </row>
    <row r="50" spans="1:21">
      <c r="A50" s="14">
        <f t="shared" si="2"/>
        <v>45</v>
      </c>
      <c r="B50" s="127"/>
      <c r="C50" s="127"/>
      <c r="D50" s="20"/>
      <c r="E50" s="171" t="str">
        <f t="shared" si="5"/>
        <v/>
      </c>
      <c r="F50" s="171" t="str">
        <f t="shared" si="6"/>
        <v/>
      </c>
      <c r="G50" s="164"/>
      <c r="H50" s="128"/>
      <c r="I50" s="128"/>
      <c r="J50" s="164"/>
      <c r="K50" s="129"/>
      <c r="L50" s="129"/>
      <c r="M50" s="130" t="str">
        <f t="shared" si="3"/>
        <v/>
      </c>
      <c r="N50" s="136"/>
      <c r="O50" s="25" t="str">
        <f>IFERROR(VLOOKUP(M50,計算用!$A$8:$B$15,2,FALSE),"")</f>
        <v/>
      </c>
      <c r="P50" s="26"/>
      <c r="Q50" s="26"/>
      <c r="R50" s="26"/>
      <c r="S50" s="24" t="str">
        <f t="shared" si="7"/>
        <v/>
      </c>
      <c r="T50" s="137"/>
      <c r="U50" s="125"/>
    </row>
    <row r="51" spans="1:21">
      <c r="A51" s="14">
        <f t="shared" si="2"/>
        <v>46</v>
      </c>
      <c r="B51" s="127"/>
      <c r="C51" s="127"/>
      <c r="D51" s="20"/>
      <c r="E51" s="171" t="str">
        <f t="shared" si="5"/>
        <v/>
      </c>
      <c r="F51" s="171" t="str">
        <f t="shared" si="6"/>
        <v/>
      </c>
      <c r="G51" s="164"/>
      <c r="H51" s="128"/>
      <c r="I51" s="128"/>
      <c r="J51" s="164"/>
      <c r="K51" s="129"/>
      <c r="L51" s="129"/>
      <c r="M51" s="130" t="str">
        <f t="shared" si="3"/>
        <v/>
      </c>
      <c r="N51" s="136"/>
      <c r="O51" s="25" t="str">
        <f>IFERROR(VLOOKUP(M51,計算用!$A$8:$B$15,2,FALSE),"")</f>
        <v/>
      </c>
      <c r="P51" s="26"/>
      <c r="Q51" s="26"/>
      <c r="R51" s="26"/>
      <c r="S51" s="24" t="str">
        <f t="shared" si="7"/>
        <v/>
      </c>
      <c r="T51" s="137"/>
      <c r="U51" s="125"/>
    </row>
    <row r="52" spans="1:21">
      <c r="A52" s="14">
        <f t="shared" si="2"/>
        <v>47</v>
      </c>
      <c r="B52" s="127"/>
      <c r="C52" s="127"/>
      <c r="D52" s="20"/>
      <c r="E52" s="171" t="str">
        <f t="shared" si="5"/>
        <v/>
      </c>
      <c r="F52" s="171" t="str">
        <f t="shared" si="6"/>
        <v/>
      </c>
      <c r="G52" s="164"/>
      <c r="H52" s="128"/>
      <c r="I52" s="128"/>
      <c r="J52" s="164"/>
      <c r="K52" s="129"/>
      <c r="L52" s="129"/>
      <c r="M52" s="130" t="str">
        <f t="shared" si="3"/>
        <v/>
      </c>
      <c r="N52" s="136"/>
      <c r="O52" s="25" t="str">
        <f>IFERROR(VLOOKUP(M52,計算用!$A$8:$B$15,2,FALSE),"")</f>
        <v/>
      </c>
      <c r="P52" s="26"/>
      <c r="Q52" s="26"/>
      <c r="R52" s="26"/>
      <c r="S52" s="24" t="str">
        <f t="shared" si="7"/>
        <v/>
      </c>
      <c r="T52" s="137"/>
      <c r="U52" s="125"/>
    </row>
    <row r="53" spans="1:21">
      <c r="A53" s="14">
        <f t="shared" si="2"/>
        <v>48</v>
      </c>
      <c r="B53" s="127"/>
      <c r="C53" s="127"/>
      <c r="D53" s="20"/>
      <c r="E53" s="171" t="str">
        <f t="shared" si="5"/>
        <v/>
      </c>
      <c r="F53" s="171" t="str">
        <f t="shared" si="6"/>
        <v/>
      </c>
      <c r="G53" s="164"/>
      <c r="H53" s="128"/>
      <c r="I53" s="128"/>
      <c r="J53" s="164"/>
      <c r="K53" s="129"/>
      <c r="L53" s="129"/>
      <c r="M53" s="130" t="str">
        <f t="shared" si="3"/>
        <v/>
      </c>
      <c r="N53" s="136"/>
      <c r="O53" s="25" t="str">
        <f>IFERROR(VLOOKUP(M53,計算用!$A$8:$B$15,2,FALSE),"")</f>
        <v/>
      </c>
      <c r="P53" s="26"/>
      <c r="Q53" s="26"/>
      <c r="R53" s="26"/>
      <c r="S53" s="24" t="str">
        <f t="shared" si="7"/>
        <v/>
      </c>
      <c r="T53" s="137"/>
      <c r="U53" s="125"/>
    </row>
    <row r="54" spans="1:21">
      <c r="A54" s="14">
        <f t="shared" si="2"/>
        <v>49</v>
      </c>
      <c r="B54" s="127"/>
      <c r="C54" s="127"/>
      <c r="D54" s="20"/>
      <c r="E54" s="171" t="str">
        <f t="shared" si="5"/>
        <v/>
      </c>
      <c r="F54" s="171" t="str">
        <f t="shared" si="6"/>
        <v/>
      </c>
      <c r="G54" s="164"/>
      <c r="H54" s="128"/>
      <c r="I54" s="128"/>
      <c r="J54" s="164"/>
      <c r="K54" s="129"/>
      <c r="L54" s="129"/>
      <c r="M54" s="130" t="str">
        <f t="shared" si="3"/>
        <v/>
      </c>
      <c r="N54" s="136"/>
      <c r="O54" s="25" t="str">
        <f>IFERROR(VLOOKUP(M54,計算用!$A$8:$B$15,2,FALSE),"")</f>
        <v/>
      </c>
      <c r="P54" s="26"/>
      <c r="Q54" s="26"/>
      <c r="R54" s="26"/>
      <c r="S54" s="24" t="str">
        <f t="shared" si="7"/>
        <v/>
      </c>
      <c r="T54" s="137"/>
      <c r="U54" s="125"/>
    </row>
    <row r="55" spans="1:21">
      <c r="A55" s="14">
        <f t="shared" si="2"/>
        <v>50</v>
      </c>
      <c r="B55" s="127"/>
      <c r="C55" s="127"/>
      <c r="D55" s="20"/>
      <c r="E55" s="171" t="str">
        <f t="shared" si="5"/>
        <v/>
      </c>
      <c r="F55" s="171" t="str">
        <f t="shared" si="6"/>
        <v/>
      </c>
      <c r="G55" s="164"/>
      <c r="H55" s="128"/>
      <c r="I55" s="128"/>
      <c r="J55" s="164"/>
      <c r="K55" s="129"/>
      <c r="L55" s="129"/>
      <c r="M55" s="130" t="str">
        <f t="shared" si="3"/>
        <v/>
      </c>
      <c r="N55" s="136"/>
      <c r="O55" s="25" t="str">
        <f>IFERROR(VLOOKUP(M55,計算用!$A$8:$B$15,2,FALSE),"")</f>
        <v/>
      </c>
      <c r="P55" s="26"/>
      <c r="Q55" s="26"/>
      <c r="R55" s="26"/>
      <c r="S55" s="24" t="str">
        <f t="shared" si="7"/>
        <v/>
      </c>
      <c r="T55" s="137"/>
      <c r="U55" s="125"/>
    </row>
    <row r="56" spans="1:21">
      <c r="A56" s="14">
        <f t="shared" si="2"/>
        <v>51</v>
      </c>
      <c r="B56" s="127"/>
      <c r="C56" s="127"/>
      <c r="D56" s="20"/>
      <c r="E56" s="171" t="str">
        <f t="shared" si="5"/>
        <v/>
      </c>
      <c r="F56" s="171" t="str">
        <f t="shared" si="6"/>
        <v/>
      </c>
      <c r="G56" s="164"/>
      <c r="H56" s="128"/>
      <c r="I56" s="128"/>
      <c r="J56" s="164"/>
      <c r="K56" s="129"/>
      <c r="L56" s="129"/>
      <c r="M56" s="130" t="str">
        <f t="shared" si="3"/>
        <v/>
      </c>
      <c r="N56" s="136"/>
      <c r="O56" s="25" t="str">
        <f>IFERROR(VLOOKUP(M56,計算用!$A$8:$B$15,2,FALSE),"")</f>
        <v/>
      </c>
      <c r="P56" s="26"/>
      <c r="Q56" s="26"/>
      <c r="R56" s="26"/>
      <c r="S56" s="24" t="str">
        <f t="shared" si="7"/>
        <v/>
      </c>
      <c r="T56" s="137"/>
      <c r="U56" s="125"/>
    </row>
    <row r="57" spans="1:21">
      <c r="A57" s="14">
        <f t="shared" si="2"/>
        <v>52</v>
      </c>
      <c r="B57" s="127"/>
      <c r="C57" s="127"/>
      <c r="D57" s="20"/>
      <c r="E57" s="171" t="str">
        <f t="shared" si="5"/>
        <v/>
      </c>
      <c r="F57" s="171" t="str">
        <f t="shared" si="6"/>
        <v/>
      </c>
      <c r="G57" s="164"/>
      <c r="H57" s="128"/>
      <c r="I57" s="128"/>
      <c r="J57" s="164"/>
      <c r="K57" s="129"/>
      <c r="L57" s="129"/>
      <c r="M57" s="130" t="str">
        <f t="shared" si="3"/>
        <v/>
      </c>
      <c r="N57" s="136"/>
      <c r="O57" s="25" t="str">
        <f>IFERROR(VLOOKUP(M57,計算用!$A$8:$B$15,2,FALSE),"")</f>
        <v/>
      </c>
      <c r="P57" s="26"/>
      <c r="Q57" s="26"/>
      <c r="R57" s="26"/>
      <c r="S57" s="24" t="str">
        <f t="shared" si="7"/>
        <v/>
      </c>
      <c r="T57" s="137"/>
      <c r="U57" s="125"/>
    </row>
    <row r="58" spans="1:21">
      <c r="A58" s="14">
        <f t="shared" si="2"/>
        <v>53</v>
      </c>
      <c r="B58" s="127"/>
      <c r="C58" s="127"/>
      <c r="D58" s="20"/>
      <c r="E58" s="171" t="str">
        <f t="shared" si="5"/>
        <v/>
      </c>
      <c r="F58" s="171" t="str">
        <f t="shared" si="6"/>
        <v/>
      </c>
      <c r="G58" s="164"/>
      <c r="H58" s="128"/>
      <c r="I58" s="128"/>
      <c r="J58" s="164"/>
      <c r="K58" s="129"/>
      <c r="L58" s="129"/>
      <c r="M58" s="130" t="str">
        <f t="shared" si="3"/>
        <v/>
      </c>
      <c r="N58" s="136"/>
      <c r="O58" s="25" t="str">
        <f>IFERROR(VLOOKUP(M58,計算用!$A$8:$B$15,2,FALSE),"")</f>
        <v/>
      </c>
      <c r="P58" s="26"/>
      <c r="Q58" s="26"/>
      <c r="R58" s="26"/>
      <c r="S58" s="24" t="str">
        <f t="shared" si="7"/>
        <v/>
      </c>
      <c r="T58" s="137"/>
      <c r="U58" s="125"/>
    </row>
    <row r="59" spans="1:21">
      <c r="A59" s="14">
        <f t="shared" si="2"/>
        <v>54</v>
      </c>
      <c r="B59" s="127"/>
      <c r="C59" s="127"/>
      <c r="D59" s="20"/>
      <c r="E59" s="171" t="str">
        <f t="shared" si="5"/>
        <v/>
      </c>
      <c r="F59" s="171" t="str">
        <f t="shared" si="6"/>
        <v/>
      </c>
      <c r="G59" s="164"/>
      <c r="H59" s="128"/>
      <c r="I59" s="128"/>
      <c r="J59" s="164"/>
      <c r="K59" s="129"/>
      <c r="L59" s="129"/>
      <c r="M59" s="130" t="str">
        <f t="shared" si="3"/>
        <v/>
      </c>
      <c r="N59" s="136"/>
      <c r="O59" s="25" t="str">
        <f>IFERROR(VLOOKUP(M59,計算用!$A$8:$B$15,2,FALSE),"")</f>
        <v/>
      </c>
      <c r="P59" s="26"/>
      <c r="Q59" s="26"/>
      <c r="R59" s="26"/>
      <c r="S59" s="24" t="str">
        <f t="shared" si="7"/>
        <v/>
      </c>
      <c r="T59" s="137"/>
      <c r="U59" s="125"/>
    </row>
    <row r="60" spans="1:21">
      <c r="A60" s="14">
        <f t="shared" si="2"/>
        <v>55</v>
      </c>
      <c r="B60" s="127"/>
      <c r="C60" s="127"/>
      <c r="D60" s="20"/>
      <c r="E60" s="171" t="str">
        <f t="shared" si="5"/>
        <v/>
      </c>
      <c r="F60" s="171" t="str">
        <f t="shared" si="6"/>
        <v/>
      </c>
      <c r="G60" s="164"/>
      <c r="H60" s="128"/>
      <c r="I60" s="128"/>
      <c r="J60" s="164"/>
      <c r="K60" s="129"/>
      <c r="L60" s="129"/>
      <c r="M60" s="130" t="str">
        <f t="shared" si="3"/>
        <v/>
      </c>
      <c r="N60" s="136"/>
      <c r="O60" s="25" t="str">
        <f>IFERROR(VLOOKUP(M60,計算用!$A$8:$B$15,2,FALSE),"")</f>
        <v/>
      </c>
      <c r="P60" s="26"/>
      <c r="Q60" s="26"/>
      <c r="R60" s="26"/>
      <c r="S60" s="24" t="str">
        <f t="shared" si="7"/>
        <v/>
      </c>
      <c r="T60" s="137"/>
      <c r="U60" s="125"/>
    </row>
    <row r="61" spans="1:21">
      <c r="A61" s="14">
        <f t="shared" si="2"/>
        <v>56</v>
      </c>
      <c r="B61" s="127"/>
      <c r="C61" s="127"/>
      <c r="D61" s="20"/>
      <c r="E61" s="171" t="str">
        <f t="shared" si="5"/>
        <v/>
      </c>
      <c r="F61" s="171" t="str">
        <f t="shared" si="6"/>
        <v/>
      </c>
      <c r="G61" s="164"/>
      <c r="H61" s="128"/>
      <c r="I61" s="128"/>
      <c r="J61" s="164"/>
      <c r="K61" s="129"/>
      <c r="L61" s="129"/>
      <c r="M61" s="130" t="str">
        <f t="shared" si="3"/>
        <v/>
      </c>
      <c r="N61" s="136"/>
      <c r="O61" s="25" t="str">
        <f>IFERROR(VLOOKUP(M61,計算用!$A$8:$B$15,2,FALSE),"")</f>
        <v/>
      </c>
      <c r="P61" s="26"/>
      <c r="Q61" s="26"/>
      <c r="R61" s="26"/>
      <c r="S61" s="24" t="str">
        <f t="shared" si="7"/>
        <v/>
      </c>
      <c r="T61" s="137"/>
      <c r="U61" s="125"/>
    </row>
    <row r="62" spans="1:21">
      <c r="A62" s="14">
        <f t="shared" si="2"/>
        <v>57</v>
      </c>
      <c r="B62" s="127"/>
      <c r="C62" s="127"/>
      <c r="D62" s="20"/>
      <c r="E62" s="171" t="str">
        <f t="shared" si="5"/>
        <v/>
      </c>
      <c r="F62" s="171" t="str">
        <f t="shared" si="6"/>
        <v/>
      </c>
      <c r="G62" s="164"/>
      <c r="H62" s="128"/>
      <c r="I62" s="128"/>
      <c r="J62" s="164"/>
      <c r="K62" s="129"/>
      <c r="L62" s="129"/>
      <c r="M62" s="130" t="str">
        <f t="shared" si="3"/>
        <v/>
      </c>
      <c r="N62" s="136"/>
      <c r="O62" s="25" t="str">
        <f>IFERROR(VLOOKUP(M62,計算用!$A$8:$B$15,2,FALSE),"")</f>
        <v/>
      </c>
      <c r="P62" s="26"/>
      <c r="Q62" s="26"/>
      <c r="R62" s="26"/>
      <c r="S62" s="24" t="str">
        <f t="shared" si="7"/>
        <v/>
      </c>
      <c r="T62" s="137"/>
      <c r="U62" s="125"/>
    </row>
    <row r="63" spans="1:21">
      <c r="A63" s="14">
        <f t="shared" si="2"/>
        <v>58</v>
      </c>
      <c r="B63" s="127"/>
      <c r="C63" s="127"/>
      <c r="D63" s="20"/>
      <c r="E63" s="171" t="str">
        <f t="shared" si="5"/>
        <v/>
      </c>
      <c r="F63" s="171" t="str">
        <f t="shared" si="6"/>
        <v/>
      </c>
      <c r="G63" s="164"/>
      <c r="H63" s="128"/>
      <c r="I63" s="128"/>
      <c r="J63" s="164"/>
      <c r="K63" s="129"/>
      <c r="L63" s="129"/>
      <c r="M63" s="130" t="str">
        <f t="shared" si="3"/>
        <v/>
      </c>
      <c r="N63" s="136"/>
      <c r="O63" s="25" t="str">
        <f>IFERROR(VLOOKUP(M63,計算用!$A$8:$B$15,2,FALSE),"")</f>
        <v/>
      </c>
      <c r="P63" s="26"/>
      <c r="Q63" s="26"/>
      <c r="R63" s="26"/>
      <c r="S63" s="24" t="str">
        <f t="shared" si="7"/>
        <v/>
      </c>
      <c r="T63" s="137"/>
      <c r="U63" s="125"/>
    </row>
    <row r="64" spans="1:21">
      <c r="A64" s="14">
        <f t="shared" si="2"/>
        <v>59</v>
      </c>
      <c r="B64" s="127"/>
      <c r="C64" s="127"/>
      <c r="D64" s="20"/>
      <c r="E64" s="171" t="str">
        <f t="shared" si="5"/>
        <v/>
      </c>
      <c r="F64" s="171" t="str">
        <f t="shared" si="6"/>
        <v/>
      </c>
      <c r="G64" s="164"/>
      <c r="H64" s="128"/>
      <c r="I64" s="128"/>
      <c r="J64" s="164"/>
      <c r="K64" s="129"/>
      <c r="L64" s="129"/>
      <c r="M64" s="130" t="str">
        <f t="shared" si="3"/>
        <v/>
      </c>
      <c r="N64" s="136"/>
      <c r="O64" s="25" t="str">
        <f>IFERROR(VLOOKUP(M64,計算用!$A$8:$B$15,2,FALSE),"")</f>
        <v/>
      </c>
      <c r="P64" s="26"/>
      <c r="Q64" s="26"/>
      <c r="R64" s="26"/>
      <c r="S64" s="24" t="str">
        <f t="shared" si="7"/>
        <v/>
      </c>
      <c r="T64" s="137"/>
      <c r="U64" s="125"/>
    </row>
    <row r="65" spans="1:21">
      <c r="A65" s="14">
        <f t="shared" si="2"/>
        <v>60</v>
      </c>
      <c r="B65" s="127"/>
      <c r="C65" s="127"/>
      <c r="D65" s="20"/>
      <c r="E65" s="171" t="str">
        <f t="shared" si="5"/>
        <v/>
      </c>
      <c r="F65" s="171" t="str">
        <f t="shared" si="6"/>
        <v/>
      </c>
      <c r="G65" s="164"/>
      <c r="H65" s="128"/>
      <c r="I65" s="128"/>
      <c r="J65" s="164"/>
      <c r="K65" s="129"/>
      <c r="L65" s="129"/>
      <c r="M65" s="130" t="str">
        <f t="shared" si="3"/>
        <v/>
      </c>
      <c r="N65" s="136"/>
      <c r="O65" s="25" t="str">
        <f>IFERROR(VLOOKUP(M65,計算用!$A$8:$B$15,2,FALSE),"")</f>
        <v/>
      </c>
      <c r="P65" s="26"/>
      <c r="Q65" s="26"/>
      <c r="R65" s="26"/>
      <c r="S65" s="24" t="str">
        <f t="shared" si="7"/>
        <v/>
      </c>
      <c r="T65" s="137"/>
      <c r="U65" s="125"/>
    </row>
    <row r="66" spans="1:21">
      <c r="A66" s="14">
        <f t="shared" si="2"/>
        <v>61</v>
      </c>
      <c r="B66" s="127"/>
      <c r="C66" s="127"/>
      <c r="D66" s="20"/>
      <c r="E66" s="171" t="str">
        <f t="shared" si="5"/>
        <v/>
      </c>
      <c r="F66" s="171" t="str">
        <f t="shared" si="6"/>
        <v/>
      </c>
      <c r="G66" s="164"/>
      <c r="H66" s="128"/>
      <c r="I66" s="128"/>
      <c r="J66" s="164"/>
      <c r="K66" s="129"/>
      <c r="L66" s="129"/>
      <c r="M66" s="130" t="str">
        <f t="shared" si="3"/>
        <v/>
      </c>
      <c r="N66" s="136"/>
      <c r="O66" s="25" t="str">
        <f>IFERROR(VLOOKUP(M66,計算用!$A$8:$B$15,2,FALSE),"")</f>
        <v/>
      </c>
      <c r="P66" s="26"/>
      <c r="Q66" s="26"/>
      <c r="R66" s="26"/>
      <c r="S66" s="24" t="str">
        <f t="shared" si="7"/>
        <v/>
      </c>
      <c r="T66" s="137"/>
      <c r="U66" s="125"/>
    </row>
    <row r="67" spans="1:21">
      <c r="A67" s="14">
        <f t="shared" si="2"/>
        <v>62</v>
      </c>
      <c r="B67" s="127"/>
      <c r="C67" s="127"/>
      <c r="D67" s="20"/>
      <c r="E67" s="171" t="str">
        <f t="shared" si="5"/>
        <v/>
      </c>
      <c r="F67" s="171" t="str">
        <f t="shared" si="6"/>
        <v/>
      </c>
      <c r="G67" s="164"/>
      <c r="H67" s="128"/>
      <c r="I67" s="128"/>
      <c r="J67" s="164"/>
      <c r="K67" s="129"/>
      <c r="L67" s="129"/>
      <c r="M67" s="130" t="str">
        <f t="shared" si="3"/>
        <v/>
      </c>
      <c r="N67" s="136"/>
      <c r="O67" s="25" t="str">
        <f>IFERROR(VLOOKUP(M67,計算用!$A$8:$B$15,2,FALSE),"")</f>
        <v/>
      </c>
      <c r="P67" s="26"/>
      <c r="Q67" s="26"/>
      <c r="R67" s="26"/>
      <c r="S67" s="24" t="str">
        <f t="shared" si="7"/>
        <v/>
      </c>
      <c r="T67" s="137"/>
      <c r="U67" s="125"/>
    </row>
    <row r="68" spans="1:21">
      <c r="A68" s="14">
        <f t="shared" si="2"/>
        <v>63</v>
      </c>
      <c r="B68" s="127"/>
      <c r="C68" s="127"/>
      <c r="D68" s="20"/>
      <c r="E68" s="171" t="str">
        <f t="shared" si="5"/>
        <v/>
      </c>
      <c r="F68" s="171" t="str">
        <f t="shared" si="6"/>
        <v/>
      </c>
      <c r="G68" s="164"/>
      <c r="H68" s="128"/>
      <c r="I68" s="128"/>
      <c r="J68" s="164"/>
      <c r="K68" s="129"/>
      <c r="L68" s="129"/>
      <c r="M68" s="130" t="str">
        <f t="shared" si="3"/>
        <v/>
      </c>
      <c r="N68" s="136"/>
      <c r="O68" s="25" t="str">
        <f>IFERROR(VLOOKUP(M68,計算用!$A$8:$B$15,2,FALSE),"")</f>
        <v/>
      </c>
      <c r="P68" s="26"/>
      <c r="Q68" s="26"/>
      <c r="R68" s="26"/>
      <c r="S68" s="24" t="str">
        <f t="shared" si="7"/>
        <v/>
      </c>
      <c r="T68" s="137"/>
      <c r="U68" s="125"/>
    </row>
    <row r="69" spans="1:21">
      <c r="A69" s="14">
        <f t="shared" si="2"/>
        <v>64</v>
      </c>
      <c r="B69" s="127"/>
      <c r="C69" s="127"/>
      <c r="D69" s="20"/>
      <c r="E69" s="171" t="str">
        <f t="shared" si="5"/>
        <v/>
      </c>
      <c r="F69" s="171" t="str">
        <f t="shared" si="6"/>
        <v/>
      </c>
      <c r="G69" s="164"/>
      <c r="H69" s="128"/>
      <c r="I69" s="128"/>
      <c r="J69" s="164"/>
      <c r="K69" s="129"/>
      <c r="L69" s="129"/>
      <c r="M69" s="130" t="str">
        <f t="shared" si="3"/>
        <v/>
      </c>
      <c r="N69" s="136"/>
      <c r="O69" s="25" t="str">
        <f>IFERROR(VLOOKUP(M69,計算用!$A$8:$B$15,2,FALSE),"")</f>
        <v/>
      </c>
      <c r="P69" s="26"/>
      <c r="Q69" s="26"/>
      <c r="R69" s="26"/>
      <c r="S69" s="24" t="str">
        <f t="shared" si="7"/>
        <v/>
      </c>
      <c r="T69" s="137"/>
      <c r="U69" s="125"/>
    </row>
    <row r="70" spans="1:21">
      <c r="A70" s="14">
        <f t="shared" si="2"/>
        <v>65</v>
      </c>
      <c r="B70" s="127"/>
      <c r="C70" s="127"/>
      <c r="D70" s="20"/>
      <c r="E70" s="171" t="str">
        <f t="shared" si="5"/>
        <v/>
      </c>
      <c r="F70" s="171" t="str">
        <f t="shared" si="6"/>
        <v/>
      </c>
      <c r="G70" s="164"/>
      <c r="H70" s="128"/>
      <c r="I70" s="128"/>
      <c r="J70" s="164"/>
      <c r="K70" s="129"/>
      <c r="L70" s="129"/>
      <c r="M70" s="130" t="str">
        <f t="shared" si="3"/>
        <v/>
      </c>
      <c r="N70" s="136"/>
      <c r="O70" s="25" t="str">
        <f>IFERROR(VLOOKUP(M70,計算用!$A$8:$B$15,2,FALSE),"")</f>
        <v/>
      </c>
      <c r="P70" s="26"/>
      <c r="Q70" s="26"/>
      <c r="R70" s="26"/>
      <c r="S70" s="24" t="str">
        <f t="shared" ref="S70:S85" si="8">IF(F70&gt;=2,"","可")</f>
        <v/>
      </c>
      <c r="T70" s="137"/>
      <c r="U70" s="125"/>
    </row>
    <row r="71" spans="1:21">
      <c r="A71" s="14">
        <f t="shared" ref="A71:A85" si="9">ROW()-5</f>
        <v>66</v>
      </c>
      <c r="B71" s="127"/>
      <c r="C71" s="127"/>
      <c r="D71" s="20"/>
      <c r="E71" s="171" t="str">
        <f t="shared" ref="E71:E85" si="10">B71&amp;C71&amp;D71</f>
        <v/>
      </c>
      <c r="F71" s="171" t="str">
        <f t="shared" si="6"/>
        <v/>
      </c>
      <c r="G71" s="164"/>
      <c r="H71" s="128"/>
      <c r="I71" s="128"/>
      <c r="J71" s="164"/>
      <c r="K71" s="129"/>
      <c r="L71" s="129"/>
      <c r="M71" s="130" t="str">
        <f t="shared" ref="M71:M85" si="11">K71&amp;L71</f>
        <v/>
      </c>
      <c r="N71" s="136"/>
      <c r="O71" s="25" t="str">
        <f>IFERROR(VLOOKUP(M71,計算用!$A$8:$B$15,2,FALSE),"")</f>
        <v/>
      </c>
      <c r="P71" s="26"/>
      <c r="Q71" s="26"/>
      <c r="R71" s="26"/>
      <c r="S71" s="24" t="str">
        <f t="shared" si="8"/>
        <v/>
      </c>
      <c r="T71" s="137"/>
      <c r="U71" s="125"/>
    </row>
    <row r="72" spans="1:21">
      <c r="A72" s="14">
        <f t="shared" si="9"/>
        <v>67</v>
      </c>
      <c r="B72" s="127"/>
      <c r="C72" s="127"/>
      <c r="D72" s="20"/>
      <c r="E72" s="171" t="str">
        <f t="shared" si="10"/>
        <v/>
      </c>
      <c r="F72" s="171" t="str">
        <f t="shared" si="6"/>
        <v/>
      </c>
      <c r="G72" s="164"/>
      <c r="H72" s="128"/>
      <c r="I72" s="128"/>
      <c r="J72" s="164"/>
      <c r="K72" s="129"/>
      <c r="L72" s="129"/>
      <c r="M72" s="130" t="str">
        <f t="shared" si="11"/>
        <v/>
      </c>
      <c r="N72" s="136"/>
      <c r="O72" s="25" t="str">
        <f>IFERROR(VLOOKUP(M72,計算用!$A$8:$B$15,2,FALSE),"")</f>
        <v/>
      </c>
      <c r="P72" s="26"/>
      <c r="Q72" s="26"/>
      <c r="R72" s="26"/>
      <c r="S72" s="24" t="str">
        <f t="shared" si="8"/>
        <v/>
      </c>
      <c r="T72" s="137"/>
      <c r="U72" s="125"/>
    </row>
    <row r="73" spans="1:21">
      <c r="A73" s="14">
        <f t="shared" si="9"/>
        <v>68</v>
      </c>
      <c r="B73" s="127"/>
      <c r="C73" s="127"/>
      <c r="D73" s="20"/>
      <c r="E73" s="171" t="str">
        <f t="shared" si="10"/>
        <v/>
      </c>
      <c r="F73" s="171" t="str">
        <f t="shared" ref="F73:F85" si="12">IF(E73="","",COUNTIF($E$6:$E$85,E73))</f>
        <v/>
      </c>
      <c r="G73" s="164"/>
      <c r="H73" s="128"/>
      <c r="I73" s="128"/>
      <c r="J73" s="164"/>
      <c r="K73" s="129"/>
      <c r="L73" s="129"/>
      <c r="M73" s="130" t="str">
        <f t="shared" si="11"/>
        <v/>
      </c>
      <c r="N73" s="136"/>
      <c r="O73" s="25" t="str">
        <f>IFERROR(VLOOKUP(M73,計算用!$A$8:$B$15,2,FALSE),"")</f>
        <v/>
      </c>
      <c r="P73" s="26"/>
      <c r="Q73" s="26"/>
      <c r="R73" s="26"/>
      <c r="S73" s="24" t="str">
        <f t="shared" si="8"/>
        <v/>
      </c>
      <c r="T73" s="137"/>
      <c r="U73" s="125"/>
    </row>
    <row r="74" spans="1:21">
      <c r="A74" s="14">
        <f t="shared" si="9"/>
        <v>69</v>
      </c>
      <c r="B74" s="127"/>
      <c r="C74" s="127"/>
      <c r="D74" s="20"/>
      <c r="E74" s="171" t="str">
        <f t="shared" si="10"/>
        <v/>
      </c>
      <c r="F74" s="171" t="str">
        <f t="shared" si="12"/>
        <v/>
      </c>
      <c r="G74" s="164"/>
      <c r="H74" s="128"/>
      <c r="I74" s="128"/>
      <c r="J74" s="164"/>
      <c r="K74" s="129"/>
      <c r="L74" s="129"/>
      <c r="M74" s="130" t="str">
        <f t="shared" si="11"/>
        <v/>
      </c>
      <c r="N74" s="136"/>
      <c r="O74" s="25" t="str">
        <f>IFERROR(VLOOKUP(M74,計算用!$A$8:$B$15,2,FALSE),"")</f>
        <v/>
      </c>
      <c r="P74" s="26"/>
      <c r="Q74" s="26"/>
      <c r="R74" s="26"/>
      <c r="S74" s="24" t="str">
        <f t="shared" si="8"/>
        <v/>
      </c>
      <c r="T74" s="137"/>
      <c r="U74" s="125"/>
    </row>
    <row r="75" spans="1:21">
      <c r="A75" s="14">
        <f t="shared" si="9"/>
        <v>70</v>
      </c>
      <c r="B75" s="127"/>
      <c r="C75" s="127"/>
      <c r="D75" s="20"/>
      <c r="E75" s="171" t="str">
        <f t="shared" si="10"/>
        <v/>
      </c>
      <c r="F75" s="171" t="str">
        <f t="shared" si="12"/>
        <v/>
      </c>
      <c r="G75" s="164"/>
      <c r="H75" s="128"/>
      <c r="I75" s="128"/>
      <c r="J75" s="164"/>
      <c r="K75" s="129"/>
      <c r="L75" s="129"/>
      <c r="M75" s="130" t="str">
        <f t="shared" si="11"/>
        <v/>
      </c>
      <c r="N75" s="136"/>
      <c r="O75" s="25" t="str">
        <f>IFERROR(VLOOKUP(M75,計算用!$A$8:$B$15,2,FALSE),"")</f>
        <v/>
      </c>
      <c r="P75" s="26"/>
      <c r="Q75" s="26"/>
      <c r="R75" s="26"/>
      <c r="S75" s="24" t="str">
        <f t="shared" si="8"/>
        <v/>
      </c>
      <c r="T75" s="137"/>
      <c r="U75" s="125"/>
    </row>
    <row r="76" spans="1:21">
      <c r="A76" s="14">
        <f t="shared" si="9"/>
        <v>71</v>
      </c>
      <c r="B76" s="127"/>
      <c r="C76" s="127"/>
      <c r="D76" s="20"/>
      <c r="E76" s="171" t="str">
        <f t="shared" si="10"/>
        <v/>
      </c>
      <c r="F76" s="171" t="str">
        <f t="shared" si="12"/>
        <v/>
      </c>
      <c r="G76" s="164"/>
      <c r="H76" s="128"/>
      <c r="I76" s="128"/>
      <c r="J76" s="164"/>
      <c r="K76" s="129"/>
      <c r="L76" s="129"/>
      <c r="M76" s="130" t="str">
        <f t="shared" si="11"/>
        <v/>
      </c>
      <c r="N76" s="136"/>
      <c r="O76" s="25" t="str">
        <f>IFERROR(VLOOKUP(M76,計算用!$A$8:$B$15,2,FALSE),"")</f>
        <v/>
      </c>
      <c r="P76" s="26"/>
      <c r="Q76" s="26"/>
      <c r="R76" s="26"/>
      <c r="S76" s="24" t="str">
        <f t="shared" si="8"/>
        <v/>
      </c>
      <c r="T76" s="137"/>
      <c r="U76" s="125"/>
    </row>
    <row r="77" spans="1:21">
      <c r="A77" s="14">
        <f t="shared" si="9"/>
        <v>72</v>
      </c>
      <c r="B77" s="127"/>
      <c r="C77" s="127"/>
      <c r="D77" s="20"/>
      <c r="E77" s="171" t="str">
        <f t="shared" si="10"/>
        <v/>
      </c>
      <c r="F77" s="171" t="str">
        <f t="shared" si="12"/>
        <v/>
      </c>
      <c r="G77" s="164"/>
      <c r="H77" s="128"/>
      <c r="I77" s="128"/>
      <c r="J77" s="164"/>
      <c r="K77" s="129"/>
      <c r="L77" s="129"/>
      <c r="M77" s="130" t="str">
        <f t="shared" si="11"/>
        <v/>
      </c>
      <c r="N77" s="136"/>
      <c r="O77" s="25" t="str">
        <f>IFERROR(VLOOKUP(M77,計算用!$A$8:$B$15,2,FALSE),"")</f>
        <v/>
      </c>
      <c r="P77" s="26"/>
      <c r="Q77" s="26"/>
      <c r="R77" s="26"/>
      <c r="S77" s="24" t="str">
        <f t="shared" si="8"/>
        <v/>
      </c>
      <c r="T77" s="137"/>
      <c r="U77" s="125"/>
    </row>
    <row r="78" spans="1:21">
      <c r="A78" s="14">
        <f t="shared" si="9"/>
        <v>73</v>
      </c>
      <c r="B78" s="127"/>
      <c r="C78" s="127"/>
      <c r="D78" s="20"/>
      <c r="E78" s="171" t="str">
        <f t="shared" si="10"/>
        <v/>
      </c>
      <c r="F78" s="171" t="str">
        <f t="shared" si="12"/>
        <v/>
      </c>
      <c r="G78" s="164"/>
      <c r="H78" s="128"/>
      <c r="I78" s="128"/>
      <c r="J78" s="164"/>
      <c r="K78" s="129"/>
      <c r="L78" s="129"/>
      <c r="M78" s="130" t="str">
        <f t="shared" si="11"/>
        <v/>
      </c>
      <c r="N78" s="136"/>
      <c r="O78" s="25" t="str">
        <f>IFERROR(VLOOKUP(M78,計算用!$A$8:$B$15,2,FALSE),"")</f>
        <v/>
      </c>
      <c r="P78" s="26"/>
      <c r="Q78" s="26"/>
      <c r="R78" s="26"/>
      <c r="S78" s="24" t="str">
        <f t="shared" si="8"/>
        <v/>
      </c>
      <c r="T78" s="137"/>
      <c r="U78" s="125"/>
    </row>
    <row r="79" spans="1:21">
      <c r="A79" s="14">
        <f t="shared" si="9"/>
        <v>74</v>
      </c>
      <c r="B79" s="127"/>
      <c r="C79" s="127"/>
      <c r="D79" s="20"/>
      <c r="E79" s="171" t="str">
        <f t="shared" si="10"/>
        <v/>
      </c>
      <c r="F79" s="171" t="str">
        <f t="shared" si="12"/>
        <v/>
      </c>
      <c r="G79" s="164"/>
      <c r="H79" s="128"/>
      <c r="I79" s="128"/>
      <c r="J79" s="164"/>
      <c r="K79" s="129"/>
      <c r="L79" s="129"/>
      <c r="M79" s="130" t="str">
        <f t="shared" si="11"/>
        <v/>
      </c>
      <c r="N79" s="136"/>
      <c r="O79" s="25" t="str">
        <f>IFERROR(VLOOKUP(M79,計算用!$A$8:$B$15,2,FALSE),"")</f>
        <v/>
      </c>
      <c r="P79" s="26"/>
      <c r="Q79" s="26"/>
      <c r="R79" s="26"/>
      <c r="S79" s="24" t="str">
        <f t="shared" si="8"/>
        <v/>
      </c>
      <c r="T79" s="137"/>
      <c r="U79" s="125"/>
    </row>
    <row r="80" spans="1:21">
      <c r="A80" s="14">
        <f t="shared" si="9"/>
        <v>75</v>
      </c>
      <c r="B80" s="127"/>
      <c r="C80" s="127"/>
      <c r="D80" s="20"/>
      <c r="E80" s="171" t="str">
        <f t="shared" si="10"/>
        <v/>
      </c>
      <c r="F80" s="171" t="str">
        <f t="shared" si="12"/>
        <v/>
      </c>
      <c r="G80" s="164"/>
      <c r="H80" s="128"/>
      <c r="I80" s="128"/>
      <c r="J80" s="164"/>
      <c r="K80" s="129"/>
      <c r="L80" s="129"/>
      <c r="M80" s="130" t="str">
        <f t="shared" si="11"/>
        <v/>
      </c>
      <c r="N80" s="136"/>
      <c r="O80" s="25" t="str">
        <f>IFERROR(VLOOKUP(M80,計算用!$A$8:$B$15,2,FALSE),"")</f>
        <v/>
      </c>
      <c r="P80" s="26"/>
      <c r="Q80" s="26"/>
      <c r="R80" s="26"/>
      <c r="S80" s="24" t="str">
        <f t="shared" si="8"/>
        <v/>
      </c>
      <c r="T80" s="137"/>
      <c r="U80" s="125"/>
    </row>
    <row r="81" spans="1:21">
      <c r="A81" s="14">
        <f t="shared" si="9"/>
        <v>76</v>
      </c>
      <c r="B81" s="127"/>
      <c r="C81" s="127"/>
      <c r="D81" s="20"/>
      <c r="E81" s="171" t="str">
        <f t="shared" si="10"/>
        <v/>
      </c>
      <c r="F81" s="171" t="str">
        <f t="shared" si="12"/>
        <v/>
      </c>
      <c r="G81" s="164"/>
      <c r="H81" s="128"/>
      <c r="I81" s="128"/>
      <c r="J81" s="164"/>
      <c r="K81" s="129"/>
      <c r="L81" s="129"/>
      <c r="M81" s="130" t="str">
        <f t="shared" si="11"/>
        <v/>
      </c>
      <c r="N81" s="136"/>
      <c r="O81" s="25" t="str">
        <f>IFERROR(VLOOKUP(M81,計算用!$A$8:$B$15,2,FALSE),"")</f>
        <v/>
      </c>
      <c r="P81" s="26"/>
      <c r="Q81" s="26"/>
      <c r="R81" s="26"/>
      <c r="S81" s="24" t="str">
        <f t="shared" si="8"/>
        <v/>
      </c>
      <c r="T81" s="137"/>
      <c r="U81" s="125"/>
    </row>
    <row r="82" spans="1:21">
      <c r="A82" s="14">
        <f t="shared" si="9"/>
        <v>77</v>
      </c>
      <c r="B82" s="127"/>
      <c r="C82" s="127"/>
      <c r="D82" s="20"/>
      <c r="E82" s="171" t="str">
        <f t="shared" si="10"/>
        <v/>
      </c>
      <c r="F82" s="171" t="str">
        <f t="shared" si="12"/>
        <v/>
      </c>
      <c r="G82" s="164"/>
      <c r="H82" s="128"/>
      <c r="I82" s="128"/>
      <c r="J82" s="164"/>
      <c r="K82" s="129"/>
      <c r="L82" s="129"/>
      <c r="M82" s="130" t="str">
        <f t="shared" si="11"/>
        <v/>
      </c>
      <c r="N82" s="136"/>
      <c r="O82" s="25" t="str">
        <f>IFERROR(VLOOKUP(M82,計算用!$A$8:$B$15,2,FALSE),"")</f>
        <v/>
      </c>
      <c r="P82" s="26"/>
      <c r="Q82" s="26"/>
      <c r="R82" s="26"/>
      <c r="S82" s="24" t="str">
        <f t="shared" si="8"/>
        <v/>
      </c>
      <c r="T82" s="137"/>
      <c r="U82" s="125"/>
    </row>
    <row r="83" spans="1:21">
      <c r="A83" s="14">
        <f t="shared" si="9"/>
        <v>78</v>
      </c>
      <c r="B83" s="127"/>
      <c r="C83" s="127"/>
      <c r="D83" s="20"/>
      <c r="E83" s="171" t="str">
        <f t="shared" si="10"/>
        <v/>
      </c>
      <c r="F83" s="171" t="str">
        <f t="shared" si="12"/>
        <v/>
      </c>
      <c r="G83" s="164"/>
      <c r="H83" s="128"/>
      <c r="I83" s="128"/>
      <c r="J83" s="164"/>
      <c r="K83" s="129"/>
      <c r="L83" s="129"/>
      <c r="M83" s="130" t="str">
        <f t="shared" si="11"/>
        <v/>
      </c>
      <c r="N83" s="136"/>
      <c r="O83" s="25" t="str">
        <f>IFERROR(VLOOKUP(M83,計算用!$A$8:$B$15,2,FALSE),"")</f>
        <v/>
      </c>
      <c r="P83" s="26"/>
      <c r="Q83" s="26"/>
      <c r="R83" s="26"/>
      <c r="S83" s="24" t="str">
        <f t="shared" si="8"/>
        <v/>
      </c>
      <c r="T83" s="137"/>
      <c r="U83" s="125"/>
    </row>
    <row r="84" spans="1:21">
      <c r="A84" s="14">
        <f t="shared" si="9"/>
        <v>79</v>
      </c>
      <c r="B84" s="127"/>
      <c r="C84" s="127"/>
      <c r="D84" s="20"/>
      <c r="E84" s="171" t="str">
        <f t="shared" si="10"/>
        <v/>
      </c>
      <c r="F84" s="171" t="str">
        <f t="shared" si="12"/>
        <v/>
      </c>
      <c r="G84" s="164"/>
      <c r="H84" s="128"/>
      <c r="I84" s="128"/>
      <c r="J84" s="164"/>
      <c r="K84" s="129"/>
      <c r="L84" s="129"/>
      <c r="M84" s="130" t="str">
        <f t="shared" si="11"/>
        <v/>
      </c>
      <c r="N84" s="136"/>
      <c r="O84" s="25" t="str">
        <f>IFERROR(VLOOKUP(M84,計算用!$A$8:$B$15,2,FALSE),"")</f>
        <v/>
      </c>
      <c r="P84" s="26"/>
      <c r="Q84" s="26"/>
      <c r="R84" s="26"/>
      <c r="S84" s="24" t="str">
        <f t="shared" si="8"/>
        <v/>
      </c>
      <c r="T84" s="137"/>
      <c r="U84" s="125"/>
    </row>
    <row r="85" spans="1:21">
      <c r="A85" s="14">
        <f t="shared" si="9"/>
        <v>80</v>
      </c>
      <c r="B85" s="127"/>
      <c r="C85" s="127"/>
      <c r="D85" s="20"/>
      <c r="E85" s="171" t="str">
        <f t="shared" si="10"/>
        <v/>
      </c>
      <c r="F85" s="171" t="str">
        <f t="shared" si="12"/>
        <v/>
      </c>
      <c r="G85" s="164"/>
      <c r="H85" s="128"/>
      <c r="I85" s="128"/>
      <c r="J85" s="164"/>
      <c r="K85" s="129"/>
      <c r="L85" s="129"/>
      <c r="M85" s="130" t="str">
        <f t="shared" si="11"/>
        <v/>
      </c>
      <c r="N85" s="136"/>
      <c r="O85" s="25" t="str">
        <f>IFERROR(VLOOKUP(M85,計算用!$A$8:$B$15,2,FALSE),"")</f>
        <v/>
      </c>
      <c r="P85" s="26"/>
      <c r="Q85" s="26"/>
      <c r="R85" s="26"/>
      <c r="S85" s="24" t="str">
        <f t="shared" si="8"/>
        <v/>
      </c>
      <c r="T85" s="137"/>
      <c r="U85" s="125"/>
    </row>
    <row r="86" spans="1:21">
      <c r="S86" s="11"/>
    </row>
  </sheetData>
  <sheetProtection selectLockedCells="1"/>
  <mergeCells count="10">
    <mergeCell ref="P4:S4"/>
    <mergeCell ref="T4:U4"/>
    <mergeCell ref="A4:A5"/>
    <mergeCell ref="G4:G5"/>
    <mergeCell ref="H4:J4"/>
    <mergeCell ref="O4:O5"/>
    <mergeCell ref="B4:B5"/>
    <mergeCell ref="C4:C5"/>
    <mergeCell ref="D4:D5"/>
    <mergeCell ref="K4:N4"/>
  </mergeCells>
  <phoneticPr fontId="3"/>
  <dataValidations count="3">
    <dataValidation type="list" allowBlank="1" showInputMessage="1" showErrorMessage="1" sqref="R6:R85">
      <formula1>"該当"</formula1>
    </dataValidation>
    <dataValidation type="custom" allowBlank="1" showInputMessage="1" showErrorMessage="1" sqref="B7:C85">
      <formula1>ISERROR(FIND(" ",B7))</formula1>
    </dataValidation>
    <dataValidation type="custom" allowBlank="1" showInputMessage="1" showErrorMessage="1" sqref="B6:C6">
      <formula1>AND(ISERROR(FIND(" ",B6)),ISERROR(FIND("　",B6)))</formula1>
    </dataValidation>
  </dataValidations>
  <printOptions horizontalCentered="1"/>
  <pageMargins left="0.31496062992125984" right="0.31496062992125984" top="0.74803149606299213" bottom="0.55118110236220474" header="0.31496062992125984" footer="0.31496062992125984"/>
  <pageSetup paperSize="9" scale="8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計算用!$A$17:$A$18</xm:f>
          </x14:formula1>
          <xm:sqref>P6:Q85</xm:sqref>
        </x14:dataValidation>
        <x14:dataValidation type="list" allowBlank="1" showInputMessage="1" showErrorMessage="1">
          <x14:formula1>
            <xm:f>計算用!$A$3:$A$4</xm:f>
          </x14:formula1>
          <xm:sqref>K6:K85</xm:sqref>
        </x14:dataValidation>
        <x14:dataValidation type="list" allowBlank="1" showInputMessage="1" showErrorMessage="1">
          <x14:formula1>
            <xm:f>OFFSET(計算用!$A$2,MATCH(K6,計算用!$A$3:$A$4,0),1,1,3)</xm:f>
          </x14:formula1>
          <xm:sqref>L6:L85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67"/>
  <sheetViews>
    <sheetView workbookViewId="0">
      <selection activeCell="B28" sqref="B28"/>
    </sheetView>
  </sheetViews>
  <sheetFormatPr defaultRowHeight="13"/>
  <cols>
    <col min="1" max="1" width="49.08984375" bestFit="1" customWidth="1"/>
    <col min="2" max="2" width="9.08984375" customWidth="1"/>
  </cols>
  <sheetData>
    <row r="1" spans="1:8">
      <c r="H1" s="13" t="s">
        <v>50</v>
      </c>
    </row>
    <row r="2" spans="1:8">
      <c r="A2" s="18" t="s">
        <v>59</v>
      </c>
    </row>
    <row r="3" spans="1:8">
      <c r="A3" t="s">
        <v>195</v>
      </c>
      <c r="B3" s="19" t="s">
        <v>199</v>
      </c>
      <c r="C3" s="19" t="s">
        <v>198</v>
      </c>
      <c r="D3" s="19" t="s">
        <v>196</v>
      </c>
    </row>
    <row r="4" spans="1:8">
      <c r="A4" t="s">
        <v>62</v>
      </c>
      <c r="B4" s="19" t="s">
        <v>197</v>
      </c>
      <c r="C4" s="19" t="s">
        <v>200</v>
      </c>
      <c r="D4" s="19"/>
    </row>
    <row r="5" spans="1:8">
      <c r="B5" s="19"/>
      <c r="C5" s="19"/>
      <c r="D5" s="19"/>
    </row>
    <row r="7" spans="1:8">
      <c r="A7" s="18" t="s">
        <v>63</v>
      </c>
    </row>
    <row r="8" spans="1:8">
      <c r="A8" t="str">
        <f>A3&amp;B3</f>
        <v>陽性者(濃厚接触者)発生施設通所系･施設系で1日以上勤務又は訪問系で陽性者等に1日以上対応</v>
      </c>
      <c r="B8">
        <v>20</v>
      </c>
    </row>
    <row r="9" spans="1:8">
      <c r="A9" t="str">
        <f>A3&amp;C3</f>
        <v>陽性者(濃厚接触者)発生施設訪問系で陽性者等への対応はないが対象期間に10日以上勤務</v>
      </c>
      <c r="B9">
        <v>5</v>
      </c>
    </row>
    <row r="10" spans="1:8">
      <c r="A10" t="str">
        <f>A3&amp;D3</f>
        <v>陽性者(濃厚接触者)発生施設対象期間の勤務が９日以下</v>
      </c>
      <c r="B10">
        <v>0</v>
      </c>
    </row>
    <row r="11" spans="1:8">
      <c r="A11" t="str">
        <f>A4&amp;B4</f>
        <v>その他の施設対象期間に10日以上勤務</v>
      </c>
      <c r="B11">
        <v>5</v>
      </c>
    </row>
    <row r="12" spans="1:8">
      <c r="A12" t="str">
        <f>A4&amp;C4</f>
        <v>その他の施設対象期間の勤務が9日以下</v>
      </c>
      <c r="B12">
        <v>0</v>
      </c>
    </row>
    <row r="17" spans="1:1">
      <c r="A17" t="s">
        <v>66</v>
      </c>
    </row>
    <row r="18" spans="1:1">
      <c r="A18" t="s">
        <v>67</v>
      </c>
    </row>
    <row r="21" spans="1:1">
      <c r="A21" t="s">
        <v>209</v>
      </c>
    </row>
    <row r="22" spans="1:1">
      <c r="A22" t="s">
        <v>206</v>
      </c>
    </row>
    <row r="23" spans="1:1">
      <c r="A23" t="s">
        <v>172</v>
      </c>
    </row>
    <row r="24" spans="1:1">
      <c r="A24" t="s">
        <v>207</v>
      </c>
    </row>
    <row r="25" spans="1:1">
      <c r="A25" t="s">
        <v>173</v>
      </c>
    </row>
    <row r="26" spans="1:1">
      <c r="A26" t="s">
        <v>188</v>
      </c>
    </row>
    <row r="27" spans="1:1">
      <c r="A27" t="s">
        <v>187</v>
      </c>
    </row>
    <row r="28" spans="1:1">
      <c r="A28" t="s">
        <v>186</v>
      </c>
    </row>
    <row r="29" spans="1:1">
      <c r="A29" t="s">
        <v>174</v>
      </c>
    </row>
    <row r="30" spans="1:1">
      <c r="A30" t="s">
        <v>175</v>
      </c>
    </row>
    <row r="31" spans="1:1">
      <c r="A31" t="s">
        <v>178</v>
      </c>
    </row>
    <row r="32" spans="1:1">
      <c r="A32" t="s">
        <v>177</v>
      </c>
    </row>
    <row r="33" spans="1:1">
      <c r="A33" t="s">
        <v>176</v>
      </c>
    </row>
    <row r="34" spans="1:1">
      <c r="A34" t="s">
        <v>179</v>
      </c>
    </row>
    <row r="35" spans="1:1">
      <c r="A35" t="s">
        <v>180</v>
      </c>
    </row>
    <row r="36" spans="1:1">
      <c r="A36" t="s">
        <v>181</v>
      </c>
    </row>
    <row r="37" spans="1:1">
      <c r="A37" t="s">
        <v>182</v>
      </c>
    </row>
    <row r="38" spans="1:1">
      <c r="A38" t="s">
        <v>183</v>
      </c>
    </row>
    <row r="39" spans="1:1">
      <c r="A39" t="s">
        <v>184</v>
      </c>
    </row>
    <row r="40" spans="1:1">
      <c r="A40" t="s">
        <v>185</v>
      </c>
    </row>
    <row r="41" spans="1:1">
      <c r="A41" t="s">
        <v>95</v>
      </c>
    </row>
    <row r="42" spans="1:1">
      <c r="A42" t="s">
        <v>96</v>
      </c>
    </row>
    <row r="43" spans="1:1">
      <c r="A43" t="s">
        <v>97</v>
      </c>
    </row>
    <row r="44" spans="1:1">
      <c r="A44" t="s">
        <v>98</v>
      </c>
    </row>
    <row r="45" spans="1:1">
      <c r="A45" t="s">
        <v>99</v>
      </c>
    </row>
    <row r="46" spans="1:1">
      <c r="A46" t="s">
        <v>100</v>
      </c>
    </row>
    <row r="47" spans="1:1">
      <c r="A47" t="s">
        <v>101</v>
      </c>
    </row>
    <row r="48" spans="1:1">
      <c r="A48" t="s">
        <v>102</v>
      </c>
    </row>
    <row r="49" spans="1:1">
      <c r="A49" t="s">
        <v>103</v>
      </c>
    </row>
    <row r="50" spans="1:1">
      <c r="A50" t="s">
        <v>104</v>
      </c>
    </row>
    <row r="51" spans="1:1">
      <c r="A51" t="s">
        <v>105</v>
      </c>
    </row>
    <row r="52" spans="1:1">
      <c r="A52" t="s">
        <v>106</v>
      </c>
    </row>
    <row r="53" spans="1:1">
      <c r="A53" t="s">
        <v>107</v>
      </c>
    </row>
    <row r="54" spans="1:1">
      <c r="A54" t="s">
        <v>108</v>
      </c>
    </row>
    <row r="55" spans="1:1">
      <c r="A55" t="s">
        <v>109</v>
      </c>
    </row>
    <row r="56" spans="1:1">
      <c r="A56" t="s">
        <v>110</v>
      </c>
    </row>
    <row r="57" spans="1:1">
      <c r="A57" t="s">
        <v>111</v>
      </c>
    </row>
    <row r="58" spans="1:1">
      <c r="A58" t="s">
        <v>112</v>
      </c>
    </row>
    <row r="59" spans="1:1">
      <c r="A59" t="s">
        <v>113</v>
      </c>
    </row>
    <row r="60" spans="1:1">
      <c r="A60" t="s">
        <v>114</v>
      </c>
    </row>
    <row r="61" spans="1:1">
      <c r="A61" t="s">
        <v>115</v>
      </c>
    </row>
    <row r="62" spans="1:1">
      <c r="A62" t="s">
        <v>116</v>
      </c>
    </row>
    <row r="63" spans="1:1">
      <c r="A63" t="s">
        <v>117</v>
      </c>
    </row>
    <row r="64" spans="1:1">
      <c r="A64" t="s">
        <v>118</v>
      </c>
    </row>
    <row r="65" spans="1:1">
      <c r="A65" t="s">
        <v>119</v>
      </c>
    </row>
    <row r="66" spans="1:1">
      <c r="A66" t="s">
        <v>120</v>
      </c>
    </row>
    <row r="67" spans="1:1">
      <c r="A67" t="s">
        <v>208</v>
      </c>
    </row>
  </sheetData>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変更申請書</vt:lpstr>
      <vt:lpstr>申請額一覧</vt:lpstr>
      <vt:lpstr>別添</vt:lpstr>
      <vt:lpstr>個票1</vt:lpstr>
      <vt:lpstr>職員表</vt:lpstr>
      <vt:lpstr>計算用</vt:lpstr>
      <vt:lpstr>個票1!Print_Area</vt:lpstr>
      <vt:lpstr>職員表!Print_Area</vt:lpstr>
      <vt:lpstr>申請額一覧!Print_Area</vt:lpstr>
      <vt:lpstr>別添!Print_Area</vt:lpstr>
      <vt:lpstr>変更申請書!Print_Area</vt:lpstr>
      <vt:lpstr>職員表!Print_Titles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kumamoto</cp:lastModifiedBy>
  <cp:lastPrinted>2021-12-02T11:52:07Z</cp:lastPrinted>
  <dcterms:created xsi:type="dcterms:W3CDTF">2018-06-19T01:27:02Z</dcterms:created>
  <dcterms:modified xsi:type="dcterms:W3CDTF">2021-12-02T11:52:12Z</dcterms:modified>
</cp:coreProperties>
</file>