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R02\41_公営企業に係る 経営比較分析表（令和元年度決算）の 分析等について\下水道（法非適）\"/>
    </mc:Choice>
  </mc:AlternateContent>
  <workbookProtection workbookAlgorithmName="SHA-512" workbookHashValue="q++cZcq4HBSOiJYsOfnZs5aDWSeNp5Rsc2pY66hZwvk/AiUQuhWxvHy9Co/P35+tFPrzaSgkpVmd7nQ9M7VDcQ==" workbookSaltValue="2mssV+W983/aVBqMxtTr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P10" i="4"/>
  <c r="I10" i="4"/>
  <c r="BB8" i="4"/>
  <c r="AT8" i="4"/>
  <c r="AL8" i="4"/>
  <c r="AD8" i="4"/>
  <c r="W8" i="4"/>
  <c r="P8" i="4"/>
  <c r="B8" i="4"/>
  <c r="B6"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<sst xmlns="http://schemas.openxmlformats.org/spreadsheetml/2006/main" count="247" uniqueCount="121">
  <si>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</si>
  <si>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</si>
  <si>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</si>
  <si>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</si>
  <si>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</si>
  <si>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</si>
  <si>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</si>
  <si>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</si>
  <si>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</si>
  <si>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</si>
  <si>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</si>
  <si>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</si>
  <si>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</si>
  <si>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</si>
  <si>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</si>
  <si>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</si>
  <si>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</si>
  <si>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</si>
  <si>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</si>
  <si>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</si>
  <si>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</si>
  <si>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</si>
  <si>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</si>
  <si>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</si>
  <si>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</si>
  <si>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</si>
  <si>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</si>
  <si>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</si>
  <si>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</si>
  <si>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</si>
  <si>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</si>
  <si>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</si>
  <si>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</si>
  <si>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</si>
  <si>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</si>
  <si>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</si>
  <si>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</si>
  <si>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</si>
  <si>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</si>
  <si>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</si>
  <si>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</si>
  <si>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</si>
  <si>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</si>
  <si>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</si>
  <si>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</si>
  <si>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</si>
  <si>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</si>
  <si>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</si>
  <si>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</si>
  <si>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</si>
  <si>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</si>
  <si>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</si>
  <si>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</si>
  <si>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</si>
  <si>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</si>
  <si>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</si>
  <si>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</si>
  <si>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</si>
  <si>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</si>
  <si>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</si>
  <si>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</si>
  <si>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</si>
  <si>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</si>
  <si>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</si>
  <si>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</si>
  <si>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</si>
  <si>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</si>
  <si>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</si>
  <si>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</si>
  <si>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</si>
  <si>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</si>
  <si>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</si>
  <si>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</si>
  <si>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</si>
  <si>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</si>
  <si>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</si>
  <si>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</si>
  <si>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</si>
  <si>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</si>
  <si>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</si>
  <si>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</si>
  <si>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</si>
  <si>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</si>
  <si>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</si>
  <si>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</si>
  <si>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</si>
  <si>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</si>
  <si>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</si>
  <si>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</si>
  <si>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</si>
  <si>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</si>
  <si>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</si>
  <si>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</si>
  <si>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</si>
  <si>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</si>
  <si>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</si>
  <si>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</si>
  <si>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</si>
  <si>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</si>
  <si>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</si>
  <si>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</si>
  <si>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</si>
  <si>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</si>
  <si>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</si>
  <si>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</si>
  <si>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</si>
  <si>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</si>
  <si>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</si>
  <si>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</si>
  <si>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</si>
  <si>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</si>
  <si>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</si>
  <si>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</si>
  <si>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</si>
  <si>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</si>
  <si>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</si>
  <si>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</si>
  <si>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</si>
  <si>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・収益的収支比率については、100%を下回っている状況で、使用料収入等の増加に比べ維持管理費や地方債償還金の増加が大きいことが比率低下の要因となっています。
・企業債残高対事業規模比率は類似団体及び全国平均値に比べ低いものの、令和元年度は償還額以上の借入を行った影響により前年度より悪化しています。
・経費回収率については、類似団体及び全国平均値より低い水準にあり施設規模及びコスト水準に対して使用料収入の水準が見合っていない状況にあるため、収益性を改善させるには抜本的な施策が必要な状況であります。
・汚水処理原価は、年間有収水量の増加に比べ、汚水処理費の増加が大きいため高い数値となっています。類似団体との比較でも悪い状況にあります。
・施設利用率については、類似団体及び全国平均値より低い状況です。
・水洗化率については、類似団体及び全国平均値を大きく上回り１００％です。</t>
    <rPh sb="97" eb="98">
      <t>オヨ</t>
    </rPh>
    <rPh sb="99" eb="101">
      <t>ゼンコク</t>
    </rPh>
    <rPh sb="101" eb="103">
      <t>ヘイキン</t>
    </rPh>
    <rPh sb="103" eb="104">
      <t>チ</t>
    </rPh>
    <rPh sb="113" eb="115">
      <t>レイワ</t>
    </rPh>
    <rPh sb="115" eb="117">
      <t>ガンネン</t>
    </rPh>
    <rPh sb="117" eb="118">
      <t>ド</t>
    </rPh>
    <rPh sb="336" eb="337">
      <t>オヨ</t>
    </rPh>
    <rPh sb="338" eb="340">
      <t>ゼンコク</t>
    </rPh>
    <rPh sb="345" eb="346">
      <t>ヒク</t>
    </rPh>
    <rPh sb="347" eb="349">
      <t>ジョウキョウ</t>
    </rPh>
    <rPh sb="368" eb="369">
      <t>オヨ</t>
    </rPh>
    <rPh sb="370" eb="372">
      <t>ゼンコク</t>
    </rPh>
    <phoneticPr fontId="4"/>
  </si>
  <si>
    <t>・老朽化に係る課題は、検出されていない。</t>
    <phoneticPr fontId="4"/>
  </si>
  <si>
    <t>・中長期的な視点から収入と支出のバランスを確保すべく、経営戦略を平成28年度に策定しました。今後、使用料収入の見直しの目途である3年ごとの見直し及びストックマネジメント計画の策定等投資計画の変更があれば随時見直しを行っていき、効率的な施設整備と適切な使用料水準及び接続勧奨の推進により、将来安定した経営を継続できるように取り組んでいきたい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</si>
</sst>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9A-495F-82E7-1A1062687C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9A-495F-82E7-1A1062687C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56.28</c:v>
                </c:pt>
                <c:pt idx="1">
                  <c:v>54.5</c:v>
                </c:pt>
                <c:pt idx="2">
                  <c:v>55.12</c:v>
                </c:pt>
                <c:pt idx="3">
                  <c:v>54.84</c:v>
                </c:pt>
                <c:pt idx="4">
                  <c:v>52.99</c:v>
                </c:pt>
              </c:numCache>
            </c:numRef>
          </c:val>
          <c:extLst>
            <c:ext xmlns:c16="http://schemas.microsoft.com/office/drawing/2014/chart" uri="{C3380CC4-5D6E-409C-BE32-E72D297353CC}">
              <c16:uniqueId val="{00000000-F0B9-4480-A950-8B6DD260A9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0B9-4480-A950-8B6DD260A9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E7-428D-AF46-29B2906C4D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D9E7-428D-AF46-29B2906C4D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85.81</c:v>
                </c:pt>
                <c:pt idx="1">
                  <c:v>102.09</c:v>
                </c:pt>
                <c:pt idx="2">
                  <c:v>97.08</c:v>
                </c:pt>
                <c:pt idx="3">
                  <c:v>95.75</c:v>
                </c:pt>
                <c:pt idx="4">
                  <c:v>96.71</c:v>
                </c:pt>
              </c:numCache>
            </c:numRef>
          </c:val>
          <c:extLst>
            <c:ext xmlns:c16="http://schemas.microsoft.com/office/drawing/2014/chart" uri="{C3380CC4-5D6E-409C-BE32-E72D297353CC}">
              <c16:uniqueId val="{00000000-CE37-4696-AD12-3B24E16084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7-4696-AD12-3B24E16084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A2-4B42-9D12-3AED21CD13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2-4B42-9D12-3AED21CD13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0-4C30-8B6D-6A8AA8A975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0-4C30-8B6D-6A8AA8A975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42-4D37-8908-15F1C30969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42-4D37-8908-15F1C30969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24-4DCE-8FCD-CA38D52DE5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24-4DCE-8FCD-CA38D52DE5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523.14</c:v>
                </c:pt>
                <c:pt idx="1">
                  <c:v>538.23</c:v>
                </c:pt>
                <c:pt idx="2">
                  <c:v>383.69</c:v>
                </c:pt>
                <c:pt idx="3">
                  <c:v>33.25</c:v>
                </c:pt>
                <c:pt idx="4">
                  <c:v>115.14</c:v>
                </c:pt>
              </c:numCache>
            </c:numRef>
          </c:val>
          <c:extLst>
            <c:ext xmlns:c16="http://schemas.microsoft.com/office/drawing/2014/chart" uri="{C3380CC4-5D6E-409C-BE32-E72D297353CC}">
              <c16:uniqueId val="{00000000-0007-4685-88A0-0E470B134C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0007-4685-88A0-0E470B134C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36.6</c:v>
                </c:pt>
                <c:pt idx="1">
                  <c:v>44.67</c:v>
                </c:pt>
                <c:pt idx="2">
                  <c:v>48.45</c:v>
                </c:pt>
                <c:pt idx="3">
                  <c:v>44.8</c:v>
                </c:pt>
                <c:pt idx="4">
                  <c:v>45.41</c:v>
                </c:pt>
              </c:numCache>
            </c:numRef>
          </c:val>
          <c:extLst>
            <c:ext xmlns:c16="http://schemas.microsoft.com/office/drawing/2014/chart" uri="{C3380CC4-5D6E-409C-BE32-E72D297353CC}">
              <c16:uniqueId val="{00000000-5698-4A3C-8432-9EC7EDBA45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5698-4A3C-8432-9EC7EDBA45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491.62</c:v>
                </c:pt>
                <c:pt idx="1">
                  <c:v>407.1</c:v>
                </c:pt>
                <c:pt idx="2">
                  <c:v>380.2</c:v>
                </c:pt>
                <c:pt idx="3">
                  <c:v>412.51</c:v>
                </c:pt>
                <c:pt idx="4">
                  <c:v>405.39</c:v>
                </c:pt>
              </c:numCache>
            </c:numRef>
          </c:val>
          <c:extLst>
            <c:ext xmlns:c16="http://schemas.microsoft.com/office/drawing/2014/chart" uri="{C3380CC4-5D6E-409C-BE32-E72D297353CC}">
              <c16:uniqueId val="{00000000-51F4-4832-AC30-21E4E4E150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51F4-4832-AC30-21E4E4E150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CD68" sqref="CD68"/>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玉名市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66223</v>
      </c>
      <c r="AM8" s="51"/>
      <c r="AN8" s="51"/>
      <c r="AO8" s="51"/>
      <c r="AP8" s="51"/>
      <c r="AQ8" s="51"/>
      <c r="AR8" s="51"/>
      <c r="AS8" s="51"/>
      <c r="AT8" s="46">
        <f>データ!T6</f>
        <v>152.6</v>
      </c>
      <c r="AU8" s="46"/>
      <c r="AV8" s="46"/>
      <c r="AW8" s="46"/>
      <c r="AX8" s="46"/>
      <c r="AY8" s="46"/>
      <c r="AZ8" s="46"/>
      <c r="BA8" s="46"/>
      <c r="BB8" s="46">
        <f>データ!U6</f>
        <v>433.96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0.95</v>
      </c>
      <c r="Q10" s="46"/>
      <c r="R10" s="46"/>
      <c r="S10" s="46"/>
      <c r="T10" s="46"/>
      <c r="U10" s="46"/>
      <c r="V10" s="46"/>
      <c r="W10" s="46">
        <f>データ!Q6</f>
        <v>100</v>
      </c>
      <c r="X10" s="46"/>
      <c r="Y10" s="46"/>
      <c r="Z10" s="46"/>
      <c r="AA10" s="46"/>
      <c r="AB10" s="46"/>
      <c r="AC10" s="46"/>
      <c r="AD10" s="51">
        <f>データ!R6</f>
        <v>3613</v>
      </c>
      <c r="AE10" s="51"/>
      <c r="AF10" s="51"/>
      <c r="AG10" s="51"/>
      <c r="AH10" s="51"/>
      <c r="AI10" s="51"/>
      <c r="AJ10" s="51"/>
      <c r="AK10" s="2"/>
      <c r="AL10" s="51">
        <f>データ!V6</f>
        <v>622</v>
      </c>
      <c r="AM10" s="51"/>
      <c r="AN10" s="51"/>
      <c r="AO10" s="51"/>
      <c r="AP10" s="51"/>
      <c r="AQ10" s="51"/>
      <c r="AR10" s="51"/>
      <c r="AS10" s="51"/>
      <c r="AT10" s="46">
        <f>データ!W6</f>
        <v>20.399999999999999</v>
      </c>
      <c r="AU10" s="46"/>
      <c r="AV10" s="46"/>
      <c r="AW10" s="46"/>
      <c r="AX10" s="46"/>
      <c r="AY10" s="46"/>
      <c r="AZ10" s="46"/>
      <c r="BA10" s="46"/>
      <c r="BB10" s="46">
        <f>データ!X6</f>
        <v>30.49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9t1GtwN7XRfgQ9ZfV2uY8strBC430vQaHrODt+qQDQezPGV2/9PpPK9wjBVU/I/m7SVyBTNC9dxRdp4dKTHR3w==" saltValue="KthVFoWxBa8TcYKZFPoj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432067</v>
      </c>
      <c r="D6" s="33">
        <f t="shared" si="3"/>
        <v>47</v>
      </c>
      <c r="E6" s="33">
        <f t="shared" si="3"/>
        <v>18</v>
      </c>
      <c r="F6" s="33">
        <f t="shared" si="3"/>
        <v>0</v>
      </c>
      <c r="G6" s="33">
        <f t="shared" si="3"/>
        <v>0</v>
      </c>
      <c r="H6" s="33" t="str">
        <f t="shared" si="3"/>
        <v>熊本県　玉名市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0.95</v>
      </c>
      <c r="Q6" s="34">
        <f t="shared" si="3"/>
        <v>100</v>
      </c>
      <c r="R6" s="34">
        <f t="shared" si="3"/>
        <v>3613</v>
      </c>
      <c r="S6" s="34">
        <f t="shared" si="3"/>
        <v>66223</v>
      </c>
      <c r="T6" s="34">
        <f t="shared" si="3"/>
        <v>152.6</v>
      </c>
      <c r="U6" s="34">
        <f t="shared" si="3"/>
        <v>433.96</v>
      </c>
      <c r="V6" s="34">
        <f t="shared" si="3"/>
        <v>622</v>
      </c>
      <c r="W6" s="34">
        <f t="shared" si="3"/>
        <v>20.399999999999999</v>
      </c>
      <c r="X6" s="34">
        <f t="shared" si="3"/>
        <v>30.49</v>
      </c>
      <c r="Y6" s="35">
        <f>IF(Y7="",NA(),Y7)</f>
        <v>85.81</v>
      </c>
      <c r="Z6" s="35">
        <f t="shared" ref="Z6:AH6" si="4">IF(Z7="",NA(),Z7)</f>
        <v>102.09</v>
      </c>
      <c r="AA6" s="35">
        <f t="shared" si="4"/>
        <v>97.08</v>
      </c>
      <c r="AB6" s="35">
        <f t="shared" si="4"/>
        <v>95.75</v>
      </c>
      <c r="AC6" s="35">
        <f t="shared" si="4"/>
        <v>96.71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523.14</v>
      </c>
      <c r="BG6" s="35">
        <f t="shared" ref="BG6:BO6" si="7">IF(BG7="",NA(),BG7)</f>
        <v>538.23</v>
      </c>
      <c r="BH6" s="35">
        <f t="shared" si="7"/>
        <v>383.69</v>
      </c>
      <c r="BI6" s="35">
        <f t="shared" si="7"/>
        <v>33.25</v>
      </c>
      <c r="BJ6" s="35">
        <f t="shared" si="7"/>
        <v>115.14</v>
      </c>
      <c r="BK6" s="35">
        <f t="shared" si="7"/>
        <v>392.19</v>
      </c>
      <c r="BL6" s="35">
        <f t="shared" si="7"/>
        <v>413.5</v>
      </c>
      <c r="BM6" s="35">
        <f t="shared" si="7"/>
        <v>407.42</v>
      </c>
      <c r="BN6" s="35">
        <f t="shared" si="7"/>
        <v>386.46</v>
      </c>
      <c r="BO6" s="35">
        <f t="shared" si="7"/>
        <v>421.25</v>
      </c>
      <c r="BP6" s="34" t="str">
        <f>IF(BP7="","",IF(BP7="-","【-】","【"&amp;SUBSTITUTE(TEXT(BP7,"#,##0.00"),"-","△")&amp;"】"))</f>
        <v>【307.23】</v>
      </c>
      <c r="BQ6" s="35">
        <f>IF(BQ7="",NA(),BQ7)</f>
        <v>36.6</v>
      </c>
      <c r="BR6" s="35">
        <f t="shared" ref="BR6:BZ6" si="8">IF(BR7="",NA(),BR7)</f>
        <v>44.67</v>
      </c>
      <c r="BS6" s="35">
        <f t="shared" si="8"/>
        <v>48.45</v>
      </c>
      <c r="BT6" s="35">
        <f t="shared" si="8"/>
        <v>44.8</v>
      </c>
      <c r="BU6" s="35">
        <f t="shared" si="8"/>
        <v>45.41</v>
      </c>
      <c r="BV6" s="35">
        <f t="shared" si="8"/>
        <v>57.03</v>
      </c>
      <c r="BW6" s="35">
        <f t="shared" si="8"/>
        <v>55.84</v>
      </c>
      <c r="BX6" s="35">
        <f t="shared" si="8"/>
        <v>57.08</v>
      </c>
      <c r="BY6" s="35">
        <f t="shared" si="8"/>
        <v>55.85</v>
      </c>
      <c r="BZ6" s="35">
        <f t="shared" si="8"/>
        <v>53.23</v>
      </c>
      <c r="CA6" s="34" t="str">
        <f>IF(CA7="","",IF(CA7="-","【-】","【"&amp;SUBSTITUTE(TEXT(CA7,"#,##0.00"),"-","△")&amp;"】"))</f>
        <v>【59.98】</v>
      </c>
      <c r="CB6" s="35">
        <f>IF(CB7="",NA(),CB7)</f>
        <v>491.62</v>
      </c>
      <c r="CC6" s="35">
        <f t="shared" ref="CC6:CK6" si="9">IF(CC7="",NA(),CC7)</f>
        <v>407.1</v>
      </c>
      <c r="CD6" s="35">
        <f t="shared" si="9"/>
        <v>380.2</v>
      </c>
      <c r="CE6" s="35">
        <f t="shared" si="9"/>
        <v>412.51</v>
      </c>
      <c r="CF6" s="35">
        <f t="shared" si="9"/>
        <v>405.39</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56.28</v>
      </c>
      <c r="CN6" s="35">
        <f t="shared" ref="CN6:CV6" si="10">IF(CN7="",NA(),CN7)</f>
        <v>54.5</v>
      </c>
      <c r="CO6" s="35">
        <f t="shared" si="10"/>
        <v>55.12</v>
      </c>
      <c r="CP6" s="35">
        <f t="shared" si="10"/>
        <v>54.84</v>
      </c>
      <c r="CQ6" s="35">
        <f t="shared" si="10"/>
        <v>52.99</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432067</v>
      </c>
      <c r="D7" s="37">
        <v>47</v>
      </c>
      <c r="E7" s="37">
        <v>18</v>
      </c>
      <c r="F7" s="37">
        <v>0</v>
      </c>
      <c r="G7" s="37">
        <v>0</v>
      </c>
      <c r="H7" s="37" t="s">
        <v>98</v>
      </c>
      <c r="I7" s="37" t="s">
        <v>99</v>
      </c>
      <c r="J7" s="37" t="s">
        <v>100</v>
      </c>
      <c r="K7" s="37" t="s">
        <v>101</v>
      </c>
      <c r="L7" s="37" t="s">
        <v>102</v>
      </c>
      <c r="M7" s="37" t="s">
        <v>103</v>
      </c>
      <c r="N7" s="38" t="s">
        <v>104</v>
      </c>
      <c r="O7" s="38" t="s">
        <v>105</v>
      </c>
      <c r="P7" s="38">
        <v>0.95</v>
      </c>
      <c r="Q7" s="38">
        <v>100</v>
      </c>
      <c r="R7" s="38">
        <v>3613</v>
      </c>
      <c r="S7" s="38">
        <v>66223</v>
      </c>
      <c r="T7" s="38">
        <v>152.6</v>
      </c>
      <c r="U7" s="38">
        <v>433.96</v>
      </c>
      <c r="V7" s="38">
        <v>622</v>
      </c>
      <c r="W7" s="38">
        <v>20.399999999999999</v>
      </c>
      <c r="X7" s="38">
        <v>30.49</v>
      </c>
      <c r="Y7" s="38">
        <v>85.81</v>
      </c>
      <c r="Z7" s="38">
        <v>102.09</v>
      </c>
      <c r="AA7" s="38">
        <v>97.08</v>
      </c>
      <c r="AB7" s="38">
        <v>95.75</v>
      </c>
      <c r="AC7" s="38">
        <v>96.71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523.14</v>
      </c>
      <c r="BG7" s="38">
        <v>538.23</v>
      </c>
      <c r="BH7" s="38">
        <v>383.69</v>
      </c>
      <c r="BI7" s="38">
        <v>33.25</v>
      </c>
      <c r="BJ7" s="38">
        <v>115.14</v>
      </c>
      <c r="BK7" s="38">
        <v>392.19</v>
      </c>
      <c r="BL7" s="38">
        <v>413.5</v>
      </c>
      <c r="BM7" s="38">
        <v>407.42</v>
      </c>
      <c r="BN7" s="38">
        <v>386.46</v>
      </c>
      <c r="BO7" s="38">
        <v>421.25</v>
      </c>
      <c r="BP7" s="38">
        <v>307.23</v>
      </c>
      <c r="BQ7" s="38">
        <v>36.6</v>
      </c>
      <c r="BR7" s="38">
        <v>44.67</v>
      </c>
      <c r="BS7" s="38">
        <v>48.45</v>
      </c>
      <c r="BT7" s="38">
        <v>44.8</v>
      </c>
      <c r="BU7" s="38">
        <v>45.41</v>
      </c>
      <c r="BV7" s="38">
        <v>57.03</v>
      </c>
      <c r="BW7" s="38">
        <v>55.84</v>
      </c>
      <c r="BX7" s="38">
        <v>57.08</v>
      </c>
      <c r="BY7" s="38">
        <v>55.85</v>
      </c>
      <c r="BZ7" s="38">
        <v>53.23</v>
      </c>
      <c r="CA7" s="38">
        <v>59.98</v>
      </c>
      <c r="CB7" s="38">
        <v>491.62</v>
      </c>
      <c r="CC7" s="38">
        <v>407.1</v>
      </c>
      <c r="CD7" s="38">
        <v>380.2</v>
      </c>
      <c r="CE7" s="38">
        <v>412.51</v>
      </c>
      <c r="CF7" s="38">
        <v>405.39</v>
      </c>
      <c r="CG7" s="38">
        <v>283.73</v>
      </c>
      <c r="CH7" s="38">
        <v>287.57</v>
      </c>
      <c r="CI7" s="38">
        <v>286.86</v>
      </c>
      <c r="CJ7" s="38">
        <v>287.91000000000003</v>
      </c>
      <c r="CK7" s="38">
        <v>283.3</v>
      </c>
      <c r="CL7" s="38">
        <v>272.98</v>
      </c>
      <c r="CM7" s="38">
        <v>56.28</v>
      </c>
      <c r="CN7" s="38">
        <v>54.5</v>
      </c>
      <c r="CO7" s="38">
        <v>55.12</v>
      </c>
      <c r="CP7" s="38">
        <v>54.84</v>
      </c>
      <c r="CQ7" s="38">
        <v>52.99</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★テストユーザー★</cp:lastModifiedBy>
  <cp:lastPrinted>2021-01-20T07:28:32Z</cp:lastPrinted>
  <dcterms:created xsi:type="dcterms:W3CDTF">2020-12-04T03:18:58Z</dcterms:created>
  <dcterms:modified xsi:type="dcterms:W3CDTF">2021-01-20T07:28:55Z</dcterms:modified>
  <cp:category/>
</cp:coreProperties>
</file>