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3 人吉市\"/>
    </mc:Choice>
  </mc:AlternateContent>
  <workbookProtection workbookAlgorithmName="SHA-512" workbookHashValue="UtsKx+T+Gwn22Ef7pt0H9hw0NeGKmHecnYhMXSl+c/2J9k5wPhQ5cITGKRMcRSJivnlhuylqFVcCl2nDTFVeQw==" workbookSaltValue="8QkJ6evWJA/76gkVziIWwA=="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<sst xmlns="http://schemas.openxmlformats.org/spreadsheetml/2006/main" count="228" uniqueCount="113">
  <si>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</si>
  <si>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</si>
  <si>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</si>
  <si>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</si>
  <si>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</si>
  <si>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</si>
  <si>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</si>
  <si>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</si>
  <si>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</si>
  <si>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</si>
  <si>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</si>
  <si>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</si>
  <si>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</si>
  <si>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</si>
  <si>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</si>
  <si>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</si>
  <si>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</si>
  <si>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</si>
  <si>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</si>
  <si>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</si>
  <si>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</si>
  <si>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</si>
  <si>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</si>
  <si>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</si>
  <si>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</si>
  <si>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</si>
  <si>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</si>
  <si>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</si>
  <si>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</si>
  <si>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</si>
  <si>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</si>
  <si>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</si>
  <si>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</si>
  <si>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</si>
  <si>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</si>
  <si>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</si>
  <si>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</si>
  <si>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</si>
  <si>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</si>
  <si>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</si>
  <si>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</si>
  <si>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</si>
  <si>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</si>
  <si>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</si>
  <si>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</si>
  <si>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</si>
  <si>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</si>
  <si>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</si>
  <si>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</si>
  <si>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</si>
  <si>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</si>
  <si>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</si>
  <si>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</si>
  <si>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</si>
  <si>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</si>
  <si>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</si>
  <si>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</si>
  <si>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</si>
  <si>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</si>
  <si>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</si>
  <si>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</si>
  <si>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</si>
  <si>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</si>
  <si>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</si>
  <si>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</si>
  <si>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</si>
  <si>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</si>
  <si>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</si>
  <si>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</si>
  <si>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</si>
  <si>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</si>
  <si>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</si>
  <si>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</si>
  <si>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</si>
  <si>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</si>
  <si>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</si>
  <si>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</si>
  <si>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</si>
  <si>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</si>
  <si>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</si>
  <si>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</si>
  <si>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</si>
  <si>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</si>
  <si>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</si>
  <si>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</si>
  <si>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</si>
  <si>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</si>
  <si>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</si>
  <si>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</si>
  <si>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</si>
  <si>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</si>
  <si>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</si>
  <si>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</si>
  <si>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</si>
  <si>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</si>
  <si>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</si>
  <si>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</si>
  <si>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</si>
  <si>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</si>
  <si>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</si>
  <si>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</si>
  <si>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</si>
  <si>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</si>
  <si>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</si>
  <si>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</si>
  <si>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</si>
  <si>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</si>
  <si>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</si>
  <si>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</si>
  <si>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</si>
  <si>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①経常収支比率（経常費用に対する経常収益の割合）　　　　　　　　　　　　　　　　　　　　　　　　　　
　類似団体の平均より高めで推移し健全な経営水準ですが、平成28年度は給水収益の減および維持管理に伴う費用の増により低下しています。平成30年度は、料金改定を実施したことにより上昇しています。　　　　　　　　　　　　　　　　　　　　　　　　　　　　　　　　　　　　②累積欠損金比率（営業収益に対する営業活動で生じた累積欠損金の割合）累積欠損金は発生しておらず、健全な経営状況にあるといえます。　　　　　　　　　　　　　　　　　　　　　　　　　　　　　　　　　　　　　　　　　　　　③流動比率（短期の債務の支払いに十分な流動資産があるかをみる）　　　　　　　　　　　　　　　　　　　
　高ければ高いほど企業の支払能力が高いといえ、100％を下回ると、使えるお金よりも、支払わなければならないお金の方が多いということが言えます。平成26年度以降は地方公営企業会計制度見直しにより、企業債、引当金を負債に計上したことから低下していますが、類似団体の平均より高めに推移し、健全な水準となっています。　　　　　　
④企業債残高対給水収益比率（給水収益に対する企業債残高の割合）　　　　　　　　　　　　
　企業債が事業運営の負担になっていないかを評価するものです。繰上償還を行ったことなどにより、類似団体平均と比較して低い数値となっています。　　　　　　　　　　　　　　　　　　　　　　　　　　　　　　　　　　　　　　　　　　　　　⑤料金回収率（給水に係る費用が、どの程度給水収益で賄えているかを示す）　　　　　　　　　　　　　　　　　　　　　　　　　　
　類似団体の平均を上回っており、100％以上で採算性を確保し良好な状態と言えます。高いほど料金の収益性が良く、100%を下回っている場合は、給水にかかる費用を給水収益以外で賄っていることになります。　　　　　　　　　　　　　　　　　　　　　　　　　　　　　　　　　　　　　　　　　　　　　　　
⑥給水原価（水1m3を給水するためにいくら費用がかかったかを示す）　　　　　　　　　　　　　　　　　　
　類似団体に比べ低廉な給水原価となっています。
⑦施設利用率（施設がどれだけ効率的に利用されているかを示す）　　　　　　　　　　　　　　　　　　
　水需要が減少していること等から減少しており、今後も減少傾向で推移すると見込まれます。
⑧有収率（配水量のうち収益につながった水量の割合を示す）
　平成27年度の有収率の減少は、異常低温が発生したことにより、宅内給水管が凍結破損し、漏水が多発したことが原因となっています。それ以外については、配水管の更新を行い、類似団体と同程度の水準となっています。今後も老朽管の更新や漏水調査の継続的な実施等により更なる向上を図ります。 </t>
    <phoneticPr fontId="4"/>
  </si>
  <si>
    <t xml:space="preserve">  比率は右肩上がりで老朽化が進んでいることがわかります。本市の水道事業は昭和32年から給水しており、耐用年数（配水管40年など）を経過した老朽化施設は年々増加しています。また、近年多発している大地震への対策が重要な課題となっています。熊本地震では、本市においても最大震度５弱を観測しました。今後も、本市では人吉盆地南縁断層や布田川・日奈久断層帯等があり、震度6弱～震度7となるところもあります。そのため、耐震基準が見直された阪神・淡路大震災以前に建設された水道施設や非耐震管路については、大きな被害が生じる可能性があり、水道施設の耐震対策を推進していくことが重要です。
　管路については、平成17年度から耐震管への更新に取り組んでおり、管路の耐震化率は年々向上しています。</t>
    <phoneticPr fontId="4"/>
  </si>
  <si>
    <t xml:space="preserve">  本市の水道事業は、類似団体と比較すると概ね経営状況は良好と判断していますが、今後は給水人口の減少や、節水意識の高まりなどにより水需要の増加は見込めない状況です。このため料金収入も、増加することは期待できず、水道事業を取り巻く経営環境は厳しさを増すと予測されます。また、本市の水道は給水開始から60年を経過し、老朽化した施設の更新や管路等の耐震化などによる事業費の増加が見込まれるため、財政負担の増加も予想されます。
　これらの状況を踏まえ、平成28年3月に「人吉市水道事業基本計画及び施設更新計画（人吉市水道事業ビジョン）」を策定しました。その中で、老朽化した施設の更新や管路等の耐震化など各種事業の必要性、水道事業の経営状況及び水道料金に対する不公平感から、平成28年9月に「水道料金のあり方」について、水道事業運営審議会に諮問し、平成29年3月の6回目の審議会において、財政収支計画の承認を得ました。その後、平成29年5月に答申を受け、平成29年9月に市議会へ条例改正の議案を提出し、議決を受け、平成30年4月使用分から水道料金を改定することに至りました。
　これまでも組織再編や経費節減を実施してきましたが、令和３年度に、人吉市水道事業ビジョンの再策定を予定しており、更なる経営効率化による経費の節減など、効率的な事業運営、健全財政の確保に努め、施設整備については、優先度の高い老朽化施設から計画的に更新するとともに、適切な施設規模の検討により効率的な施設整備を行います。</t>
    <rPh sb="509" eb="511">
      <t>レイワ</t>
    </rPh>
    <rPh sb="512" eb="513">
      <t>ネン</t>
    </rPh>
    <rPh sb="513" eb="514">
      <t>ド</t>
    </rPh>
    <rPh sb="521" eb="523">
      <t>ジギョウ</t>
    </rPh>
    <rPh sb="532" eb="53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</si>
</sst>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0.88</c:v>
                </c:pt>
                <c:pt idx="1">
                  <c:v>0.81</c:v>
                </c:pt>
                <c:pt idx="2">
                  <c:v>0.82</c:v>
                </c:pt>
                <c:pt idx="3">
                  <c:v>0.68</c:v>
                </c:pt>
                <c:pt idx="4">
                  <c:v>0.47</c:v>
                </c:pt>
              </c:numCache>
            </c:numRef>
          </c:val>
          <c:extLst>
            <c:ext xmlns:c16="http://schemas.microsoft.com/office/drawing/2014/chart" uri="{C3380CC4-5D6E-409C-BE32-E72D297353CC}">
              <c16:uniqueId val="{00000000-A602-456B-8FBA-9D5F3F0A43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602-456B-8FBA-9D5F3F0A43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47.2</c:v>
                </c:pt>
                <c:pt idx="1">
                  <c:v>45.58</c:v>
                </c:pt>
                <c:pt idx="2">
                  <c:v>45.25</c:v>
                </c:pt>
                <c:pt idx="3">
                  <c:v>44.28</c:v>
                </c:pt>
                <c:pt idx="4">
                  <c:v>43.72</c:v>
                </c:pt>
              </c:numCache>
            </c:numRef>
          </c:val>
          <c:extLst>
            <c:ext xmlns:c16="http://schemas.microsoft.com/office/drawing/2014/chart" uri="{C3380CC4-5D6E-409C-BE32-E72D297353CC}">
              <c16:uniqueId val="{00000000-5648-4B23-B245-915A2555E5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5648-4B23-B245-915A2555E5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83.4</c:v>
                </c:pt>
                <c:pt idx="1">
                  <c:v>85.43</c:v>
                </c:pt>
                <c:pt idx="2">
                  <c:v>85.51</c:v>
                </c:pt>
                <c:pt idx="3">
                  <c:v>85.54</c:v>
                </c:pt>
                <c:pt idx="4">
                  <c:v>85.57</c:v>
                </c:pt>
              </c:numCache>
            </c:numRef>
          </c:val>
          <c:extLst>
            <c:ext xmlns:c16="http://schemas.microsoft.com/office/drawing/2014/chart" uri="{C3380CC4-5D6E-409C-BE32-E72D297353CC}">
              <c16:uniqueId val="{00000000-6EDB-4E36-AB8E-EA2CDAC804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EDB-4E36-AB8E-EA2CDAC804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114.53</c:v>
                </c:pt>
                <c:pt idx="1">
                  <c:v>112.95</c:v>
                </c:pt>
                <c:pt idx="2">
                  <c:v>113.71</c:v>
                </c:pt>
                <c:pt idx="3">
                  <c:v>122.6</c:v>
                </c:pt>
                <c:pt idx="4">
                  <c:v>118.92</c:v>
                </c:pt>
              </c:numCache>
            </c:numRef>
          </c:val>
          <c:extLst>
            <c:ext xmlns:c16="http://schemas.microsoft.com/office/drawing/2014/chart" uri="{C3380CC4-5D6E-409C-BE32-E72D297353CC}">
              <c16:uniqueId val="{00000000-017F-4692-8C0E-C54823EBF8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017F-4692-8C0E-C54823EBF8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52.8</c:v>
                </c:pt>
                <c:pt idx="1">
                  <c:v>53.76</c:v>
                </c:pt>
                <c:pt idx="2">
                  <c:v>54.55</c:v>
                </c:pt>
                <c:pt idx="3">
                  <c:v>55.4</c:v>
                </c:pt>
                <c:pt idx="4">
                  <c:v>55.82</c:v>
                </c:pt>
              </c:numCache>
            </c:numRef>
          </c:val>
          <c:extLst>
            <c:ext xmlns:c16="http://schemas.microsoft.com/office/drawing/2014/chart" uri="{C3380CC4-5D6E-409C-BE32-E72D297353CC}">
              <c16:uniqueId val="{00000000-19BB-43FF-9D98-7B7010255A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9BB-43FF-9D98-7B7010255A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3.74</c:v>
                </c:pt>
                <c:pt idx="1">
                  <c:v>3.68</c:v>
                </c:pt>
                <c:pt idx="2">
                  <c:v>7.43</c:v>
                </c:pt>
                <c:pt idx="3">
                  <c:v>9.58</c:v>
                </c:pt>
                <c:pt idx="4">
                  <c:v>12.52</c:v>
                </c:pt>
              </c:numCache>
            </c:numRef>
          </c:val>
          <c:extLst>
            <c:ext xmlns:c16="http://schemas.microsoft.com/office/drawing/2014/chart" uri="{C3380CC4-5D6E-409C-BE32-E72D297353CC}">
              <c16:uniqueId val="{00000000-EB83-4AA1-8B8B-BE2582C5BB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B83-4AA1-8B8B-BE2582C5BB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B-4661-AE88-FD757B510A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B4B-4661-AE88-FD757B510A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649.78</c:v>
                </c:pt>
                <c:pt idx="1">
                  <c:v>450.96</c:v>
                </c:pt>
                <c:pt idx="2">
                  <c:v>612.11</c:v>
                </c:pt>
                <c:pt idx="3">
                  <c:v>523.07000000000005</c:v>
                </c:pt>
                <c:pt idx="4">
                  <c:v>512.85</c:v>
                </c:pt>
              </c:numCache>
            </c:numRef>
          </c:val>
          <c:extLst>
            <c:ext xmlns:c16="http://schemas.microsoft.com/office/drawing/2014/chart" uri="{C3380CC4-5D6E-409C-BE32-E72D297353CC}">
              <c16:uniqueId val="{00000000-19D3-4FD1-A33F-B3B335C828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19D3-4FD1-A33F-B3B335C828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235.38</c:v>
                </c:pt>
                <c:pt idx="1">
                  <c:v>229.54</c:v>
                </c:pt>
                <c:pt idx="2">
                  <c:v>221.27</c:v>
                </c:pt>
                <c:pt idx="3">
                  <c:v>200.32</c:v>
                </c:pt>
                <c:pt idx="4">
                  <c:v>194.23</c:v>
                </c:pt>
              </c:numCache>
            </c:numRef>
          </c:val>
          <c:extLst>
            <c:ext xmlns:c16="http://schemas.microsoft.com/office/drawing/2014/chart" uri="{C3380CC4-5D6E-409C-BE32-E72D297353CC}">
              <c16:uniqueId val="{00000000-CBB6-457F-95B9-225506BDF3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CBB6-457F-95B9-225506BDF3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108.12</c:v>
                </c:pt>
                <c:pt idx="1">
                  <c:v>100.12</c:v>
                </c:pt>
                <c:pt idx="2">
                  <c:v>107.62</c:v>
                </c:pt>
                <c:pt idx="3">
                  <c:v>111.75</c:v>
                </c:pt>
                <c:pt idx="4">
                  <c:v>105.64</c:v>
                </c:pt>
              </c:numCache>
            </c:numRef>
          </c:val>
          <c:extLst>
            <c:ext xmlns:c16="http://schemas.microsoft.com/office/drawing/2014/chart" uri="{C3380CC4-5D6E-409C-BE32-E72D297353CC}">
              <c16:uniqueId val="{00000000-56F1-4AF5-A911-998E28029F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56F1-4AF5-A911-998E28029F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116.26</c:v>
                </c:pt>
                <c:pt idx="1">
                  <c:v>125.53</c:v>
                </c:pt>
                <c:pt idx="2">
                  <c:v>116.99</c:v>
                </c:pt>
                <c:pt idx="3">
                  <c:v>122.13</c:v>
                </c:pt>
                <c:pt idx="4">
                  <c:v>130.11000000000001</c:v>
                </c:pt>
              </c:numCache>
            </c:numRef>
          </c:val>
          <c:extLst>
            <c:ext xmlns:c16="http://schemas.microsoft.com/office/drawing/2014/chart" uri="{C3380CC4-5D6E-409C-BE32-E72D297353CC}">
              <c16:uniqueId val="{00000000-76AA-4913-BE05-E4BEE45B92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76AA-4913-BE05-E4BEE45B92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31" zoomScale="115" zoomScaleNormal="115" workbookViewId="0">
      <selection activeCell="M37" sqref="M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人吉市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32282</v>
      </c>
      <c r="AM8" s="61"/>
      <c r="AN8" s="61"/>
      <c r="AO8" s="61"/>
      <c r="AP8" s="61"/>
      <c r="AQ8" s="61"/>
      <c r="AR8" s="61"/>
      <c r="AS8" s="61"/>
      <c r="AT8" s="52">
        <f>データ!$S$6</f>
        <v>210.55</v>
      </c>
      <c r="AU8" s="53"/>
      <c r="AV8" s="53"/>
      <c r="AW8" s="53"/>
      <c r="AX8" s="53"/>
      <c r="AY8" s="53"/>
      <c r="AZ8" s="53"/>
      <c r="BA8" s="53"/>
      <c r="BB8" s="54">
        <f>データ!$T$6</f>
        <v>153.32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78.209999999999994</v>
      </c>
      <c r="J10" s="53"/>
      <c r="K10" s="53"/>
      <c r="L10" s="53"/>
      <c r="M10" s="53"/>
      <c r="N10" s="53"/>
      <c r="O10" s="64"/>
      <c r="P10" s="54">
        <f>データ!$P$6</f>
        <v>97.26</v>
      </c>
      <c r="Q10" s="54"/>
      <c r="R10" s="54"/>
      <c r="S10" s="54"/>
      <c r="T10" s="54"/>
      <c r="U10" s="54"/>
      <c r="V10" s="54"/>
      <c r="W10" s="61">
        <f>データ!$Q$6</f>
        <v>2666</v>
      </c>
      <c r="X10" s="61"/>
      <c r="Y10" s="61"/>
      <c r="Z10" s="61"/>
      <c r="AA10" s="61"/>
      <c r="AB10" s="61"/>
      <c r="AC10" s="61"/>
      <c r="AD10" s="2"/>
      <c r="AE10" s="2"/>
      <c r="AF10" s="2"/>
      <c r="AG10" s="2"/>
      <c r="AH10" s="4"/>
      <c r="AI10" s="4"/>
      <c r="AJ10" s="4"/>
      <c r="AK10" s="4"/>
      <c r="AL10" s="61">
        <f>データ!$U$6</f>
        <v>30994</v>
      </c>
      <c r="AM10" s="61"/>
      <c r="AN10" s="61"/>
      <c r="AO10" s="61"/>
      <c r="AP10" s="61"/>
      <c r="AQ10" s="61"/>
      <c r="AR10" s="61"/>
      <c r="AS10" s="61"/>
      <c r="AT10" s="52">
        <f>データ!$V$6</f>
        <v>39.07</v>
      </c>
      <c r="AU10" s="53"/>
      <c r="AV10" s="53"/>
      <c r="AW10" s="53"/>
      <c r="AX10" s="53"/>
      <c r="AY10" s="53"/>
      <c r="AZ10" s="53"/>
      <c r="BA10" s="53"/>
      <c r="BB10" s="54">
        <f>データ!$W$6</f>
        <v>793.29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21.7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21.7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21.7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5.2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wJqxDHom5nbscuSTNdQdlYm9j6ncEm/TdewJ3jKHPV2e4l8aPOqCVYyAxlUdQy08ezPx15fQxwpnj29LcbPYQ==" saltValue="b2RI7XxYi34MjRsg06xK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432032</v>
      </c>
      <c r="D6" s="34">
        <f t="shared" si="3"/>
        <v>46</v>
      </c>
      <c r="E6" s="34">
        <f t="shared" si="3"/>
        <v>1</v>
      </c>
      <c r="F6" s="34">
        <f t="shared" si="3"/>
        <v>0</v>
      </c>
      <c r="G6" s="34">
        <f t="shared" si="3"/>
        <v>1</v>
      </c>
      <c r="H6" s="34" t="str">
        <f t="shared" si="3"/>
        <v>熊本県　人吉市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78.209999999999994</v>
      </c>
      <c r="P6" s="35">
        <f t="shared" si="3"/>
        <v>97.26</v>
      </c>
      <c r="Q6" s="35">
        <f t="shared" si="3"/>
        <v>2666</v>
      </c>
      <c r="R6" s="35">
        <f t="shared" si="3"/>
        <v>32282</v>
      </c>
      <c r="S6" s="35">
        <f t="shared" si="3"/>
        <v>210.55</v>
      </c>
      <c r="T6" s="35">
        <f t="shared" si="3"/>
        <v>153.32</v>
      </c>
      <c r="U6" s="35">
        <f t="shared" si="3"/>
        <v>30994</v>
      </c>
      <c r="V6" s="35">
        <f t="shared" si="3"/>
        <v>39.07</v>
      </c>
      <c r="W6" s="35">
        <f t="shared" si="3"/>
        <v>793.29</v>
      </c>
      <c r="X6" s="36">
        <f>IF(X7="",NA(),X7)</f>
        <v>114.53</v>
      </c>
      <c r="Y6" s="36">
        <f t="shared" ref="Y6:AG6" si="4">IF(Y7="",NA(),Y7)</f>
        <v>112.95</v>
      </c>
      <c r="Z6" s="36">
        <f t="shared" si="4"/>
        <v>113.71</v>
      </c>
      <c r="AA6" s="36">
        <f t="shared" si="4"/>
        <v>122.6</v>
      </c>
      <c r="AB6" s="36">
        <f t="shared" si="4"/>
        <v>118.92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649.78</v>
      </c>
      <c r="AU6" s="36">
        <f t="shared" ref="AU6:BC6" si="6">IF(AU7="",NA(),AU7)</f>
        <v>450.96</v>
      </c>
      <c r="AV6" s="36">
        <f t="shared" si="6"/>
        <v>612.11</v>
      </c>
      <c r="AW6" s="36">
        <f t="shared" si="6"/>
        <v>523.07000000000005</v>
      </c>
      <c r="AX6" s="36">
        <f t="shared" si="6"/>
        <v>512.85</v>
      </c>
      <c r="AY6" s="36">
        <f t="shared" si="6"/>
        <v>371.31</v>
      </c>
      <c r="AZ6" s="36">
        <f t="shared" si="6"/>
        <v>377.63</v>
      </c>
      <c r="BA6" s="36">
        <f t="shared" si="6"/>
        <v>357.34</v>
      </c>
      <c r="BB6" s="36">
        <f t="shared" si="6"/>
        <v>366.03</v>
      </c>
      <c r="BC6" s="36">
        <f t="shared" si="6"/>
        <v>365.18</v>
      </c>
      <c r="BD6" s="35" t="str">
        <f>IF(BD7="","",IF(BD7="-","【-】","【"&amp;SUBSTITUTE(TEXT(BD7,"#,##0.00"),"-","△")&amp;"】"))</f>
        <v>【264.97】</v>
      </c>
      <c r="BE6" s="36">
        <f>IF(BE7="",NA(),BE7)</f>
        <v>235.38</v>
      </c>
      <c r="BF6" s="36">
        <f t="shared" ref="BF6:BN6" si="7">IF(BF7="",NA(),BF7)</f>
        <v>229.54</v>
      </c>
      <c r="BG6" s="36">
        <f t="shared" si="7"/>
        <v>221.27</v>
      </c>
      <c r="BH6" s="36">
        <f t="shared" si="7"/>
        <v>200.32</v>
      </c>
      <c r="BI6" s="36">
        <f t="shared" si="7"/>
        <v>194.23</v>
      </c>
      <c r="BJ6" s="36">
        <f t="shared" si="7"/>
        <v>373.09</v>
      </c>
      <c r="BK6" s="36">
        <f t="shared" si="7"/>
        <v>364.71</v>
      </c>
      <c r="BL6" s="36">
        <f t="shared" si="7"/>
        <v>373.69</v>
      </c>
      <c r="BM6" s="36">
        <f t="shared" si="7"/>
        <v>370.12</v>
      </c>
      <c r="BN6" s="36">
        <f t="shared" si="7"/>
        <v>371.65</v>
      </c>
      <c r="BO6" s="35" t="str">
        <f>IF(BO7="","",IF(BO7="-","【-】","【"&amp;SUBSTITUTE(TEXT(BO7,"#,##0.00"),"-","△")&amp;"】"))</f>
        <v>【266.61】</v>
      </c>
      <c r="BP6" s="36">
        <f>IF(BP7="",NA(),BP7)</f>
        <v>108.12</v>
      </c>
      <c r="BQ6" s="36">
        <f t="shared" ref="BQ6:BY6" si="8">IF(BQ7="",NA(),BQ7)</f>
        <v>100.12</v>
      </c>
      <c r="BR6" s="36">
        <f t="shared" si="8"/>
        <v>107.62</v>
      </c>
      <c r="BS6" s="36">
        <f t="shared" si="8"/>
        <v>111.75</v>
      </c>
      <c r="BT6" s="36">
        <f t="shared" si="8"/>
        <v>105.64</v>
      </c>
      <c r="BU6" s="36">
        <f t="shared" si="8"/>
        <v>99.99</v>
      </c>
      <c r="BV6" s="36">
        <f t="shared" si="8"/>
        <v>100.65</v>
      </c>
      <c r="BW6" s="36">
        <f t="shared" si="8"/>
        <v>99.87</v>
      </c>
      <c r="BX6" s="36">
        <f t="shared" si="8"/>
        <v>100.42</v>
      </c>
      <c r="BY6" s="36">
        <f t="shared" si="8"/>
        <v>98.77</v>
      </c>
      <c r="BZ6" s="35" t="str">
        <f>IF(BZ7="","",IF(BZ7="-","【-】","【"&amp;SUBSTITUTE(TEXT(BZ7,"#,##0.00"),"-","△")&amp;"】"))</f>
        <v>【103.24】</v>
      </c>
      <c r="CA6" s="36">
        <f>IF(CA7="",NA(),CA7)</f>
        <v>116.26</v>
      </c>
      <c r="CB6" s="36">
        <f t="shared" ref="CB6:CJ6" si="9">IF(CB7="",NA(),CB7)</f>
        <v>125.53</v>
      </c>
      <c r="CC6" s="36">
        <f t="shared" si="9"/>
        <v>116.99</v>
      </c>
      <c r="CD6" s="36">
        <f t="shared" si="9"/>
        <v>122.13</v>
      </c>
      <c r="CE6" s="36">
        <f t="shared" si="9"/>
        <v>130.11000000000001</v>
      </c>
      <c r="CF6" s="36">
        <f t="shared" si="9"/>
        <v>171.15</v>
      </c>
      <c r="CG6" s="36">
        <f t="shared" si="9"/>
        <v>170.19</v>
      </c>
      <c r="CH6" s="36">
        <f t="shared" si="9"/>
        <v>171.81</v>
      </c>
      <c r="CI6" s="36">
        <f t="shared" si="9"/>
        <v>171.67</v>
      </c>
      <c r="CJ6" s="36">
        <f t="shared" si="9"/>
        <v>173.67</v>
      </c>
      <c r="CK6" s="35" t="str">
        <f>IF(CK7="","",IF(CK7="-","【-】","【"&amp;SUBSTITUTE(TEXT(CK7,"#,##0.00"),"-","△")&amp;"】"))</f>
        <v>【168.38】</v>
      </c>
      <c r="CL6" s="36">
        <f>IF(CL7="",NA(),CL7)</f>
        <v>47.2</v>
      </c>
      <c r="CM6" s="36">
        <f t="shared" ref="CM6:CU6" si="10">IF(CM7="",NA(),CM7)</f>
        <v>45.58</v>
      </c>
      <c r="CN6" s="36">
        <f t="shared" si="10"/>
        <v>45.25</v>
      </c>
      <c r="CO6" s="36">
        <f t="shared" si="10"/>
        <v>44.28</v>
      </c>
      <c r="CP6" s="36">
        <f t="shared" si="10"/>
        <v>43.72</v>
      </c>
      <c r="CQ6" s="36">
        <f t="shared" si="10"/>
        <v>58.53</v>
      </c>
      <c r="CR6" s="36">
        <f t="shared" si="10"/>
        <v>59.01</v>
      </c>
      <c r="CS6" s="36">
        <f t="shared" si="10"/>
        <v>60.03</v>
      </c>
      <c r="CT6" s="36">
        <f t="shared" si="10"/>
        <v>59.74</v>
      </c>
      <c r="CU6" s="36">
        <f t="shared" si="10"/>
        <v>59.67</v>
      </c>
      <c r="CV6" s="35" t="str">
        <f>IF(CV7="","",IF(CV7="-","【-】","【"&amp;SUBSTITUTE(TEXT(CV7,"#,##0.00"),"-","△")&amp;"】"))</f>
        <v>【60.00】</v>
      </c>
      <c r="CW6" s="36">
        <f>IF(CW7="",NA(),CW7)</f>
        <v>83.4</v>
      </c>
      <c r="CX6" s="36">
        <f t="shared" ref="CX6:DF6" si="11">IF(CX7="",NA(),CX7)</f>
        <v>85.43</v>
      </c>
      <c r="CY6" s="36">
        <f t="shared" si="11"/>
        <v>85.51</v>
      </c>
      <c r="CZ6" s="36">
        <f t="shared" si="11"/>
        <v>85.54</v>
      </c>
      <c r="DA6" s="36">
        <f t="shared" si="11"/>
        <v>85.57</v>
      </c>
      <c r="DB6" s="36">
        <f t="shared" si="11"/>
        <v>85.26</v>
      </c>
      <c r="DC6" s="36">
        <f t="shared" si="11"/>
        <v>85.37</v>
      </c>
      <c r="DD6" s="36">
        <f t="shared" si="11"/>
        <v>84.81</v>
      </c>
      <c r="DE6" s="36">
        <f t="shared" si="11"/>
        <v>84.8</v>
      </c>
      <c r="DF6" s="36">
        <f t="shared" si="11"/>
        <v>84.6</v>
      </c>
      <c r="DG6" s="35" t="str">
        <f>IF(DG7="","",IF(DG7="-","【-】","【"&amp;SUBSTITUTE(TEXT(DG7,"#,##0.00"),"-","△")&amp;"】"))</f>
        <v>【89.80】</v>
      </c>
      <c r="DH6" s="36">
        <f>IF(DH7="",NA(),DH7)</f>
        <v>52.8</v>
      </c>
      <c r="DI6" s="36">
        <f t="shared" ref="DI6:DQ6" si="12">IF(DI7="",NA(),DI7)</f>
        <v>53.76</v>
      </c>
      <c r="DJ6" s="36">
        <f t="shared" si="12"/>
        <v>54.55</v>
      </c>
      <c r="DK6" s="36">
        <f t="shared" si="12"/>
        <v>55.4</v>
      </c>
      <c r="DL6" s="36">
        <f t="shared" si="12"/>
        <v>55.82</v>
      </c>
      <c r="DM6" s="36">
        <f t="shared" si="12"/>
        <v>45.75</v>
      </c>
      <c r="DN6" s="36">
        <f t="shared" si="12"/>
        <v>46.9</v>
      </c>
      <c r="DO6" s="36">
        <f t="shared" si="12"/>
        <v>47.28</v>
      </c>
      <c r="DP6" s="36">
        <f t="shared" si="12"/>
        <v>47.66</v>
      </c>
      <c r="DQ6" s="36">
        <f t="shared" si="12"/>
        <v>48.17</v>
      </c>
      <c r="DR6" s="35" t="str">
        <f>IF(DR7="","",IF(DR7="-","【-】","【"&amp;SUBSTITUTE(TEXT(DR7,"#,##0.00"),"-","△")&amp;"】"))</f>
        <v>【49.59】</v>
      </c>
      <c r="DS6" s="36">
        <f>IF(DS7="",NA(),DS7)</f>
        <v>3.74</v>
      </c>
      <c r="DT6" s="36">
        <f t="shared" ref="DT6:EB6" si="13">IF(DT7="",NA(),DT7)</f>
        <v>3.68</v>
      </c>
      <c r="DU6" s="36">
        <f t="shared" si="13"/>
        <v>7.43</v>
      </c>
      <c r="DV6" s="36">
        <f t="shared" si="13"/>
        <v>9.58</v>
      </c>
      <c r="DW6" s="36">
        <f t="shared" si="13"/>
        <v>12.52</v>
      </c>
      <c r="DX6" s="36">
        <f t="shared" si="13"/>
        <v>10.54</v>
      </c>
      <c r="DY6" s="36">
        <f t="shared" si="13"/>
        <v>12.03</v>
      </c>
      <c r="DZ6" s="36">
        <f t="shared" si="13"/>
        <v>12.19</v>
      </c>
      <c r="EA6" s="36">
        <f t="shared" si="13"/>
        <v>15.1</v>
      </c>
      <c r="EB6" s="36">
        <f t="shared" si="13"/>
        <v>17.12</v>
      </c>
      <c r="EC6" s="35" t="str">
        <f>IF(EC7="","",IF(EC7="-","【-】","【"&amp;SUBSTITUTE(TEXT(EC7,"#,##0.00"),"-","△")&amp;"】"))</f>
        <v>【19.44】</v>
      </c>
      <c r="ED6" s="36">
        <f>IF(ED7="",NA(),ED7)</f>
        <v>0.88</v>
      </c>
      <c r="EE6" s="36">
        <f t="shared" ref="EE6:EM6" si="14">IF(EE7="",NA(),EE7)</f>
        <v>0.81</v>
      </c>
      <c r="EF6" s="36">
        <f t="shared" si="14"/>
        <v>0.82</v>
      </c>
      <c r="EG6" s="36">
        <f t="shared" si="14"/>
        <v>0.68</v>
      </c>
      <c r="EH6" s="36">
        <f t="shared" si="14"/>
        <v>0.47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432032</v>
      </c>
      <c r="D7" s="38">
        <v>46</v>
      </c>
      <c r="E7" s="38">
        <v>1</v>
      </c>
      <c r="F7" s="38">
        <v>0</v>
      </c>
      <c r="G7" s="38">
        <v>1</v>
      </c>
      <c r="H7" s="38" t="s">
        <v>93</v>
      </c>
      <c r="I7" s="38" t="s">
        <v>94</v>
      </c>
      <c r="J7" s="38" t="s">
        <v>95</v>
      </c>
      <c r="K7" s="38" t="s">
        <v>96</v>
      </c>
      <c r="L7" s="38" t="s">
        <v>97</v>
      </c>
      <c r="M7" s="38" t="s">
        <v>98</v>
      </c>
      <c r="N7" s="39" t="s">
        <v>99</v>
      </c>
      <c r="O7" s="39">
        <v>78.209999999999994</v>
      </c>
      <c r="P7" s="39">
        <v>97.26</v>
      </c>
      <c r="Q7" s="39">
        <v>2666</v>
      </c>
      <c r="R7" s="39">
        <v>32282</v>
      </c>
      <c r="S7" s="39">
        <v>210.55</v>
      </c>
      <c r="T7" s="39">
        <v>153.32</v>
      </c>
      <c r="U7" s="39">
        <v>30994</v>
      </c>
      <c r="V7" s="39">
        <v>39.07</v>
      </c>
      <c r="W7" s="39">
        <v>793.29</v>
      </c>
      <c r="X7" s="39">
        <v>114.53</v>
      </c>
      <c r="Y7" s="39">
        <v>112.95</v>
      </c>
      <c r="Z7" s="39">
        <v>113.71</v>
      </c>
      <c r="AA7" s="39">
        <v>122.6</v>
      </c>
      <c r="AB7" s="39">
        <v>118.92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649.78</v>
      </c>
      <c r="AU7" s="39">
        <v>450.96</v>
      </c>
      <c r="AV7" s="39">
        <v>612.11</v>
      </c>
      <c r="AW7" s="39">
        <v>523.07000000000005</v>
      </c>
      <c r="AX7" s="39">
        <v>512.85</v>
      </c>
      <c r="AY7" s="39">
        <v>371.31</v>
      </c>
      <c r="AZ7" s="39">
        <v>377.63</v>
      </c>
      <c r="BA7" s="39">
        <v>357.34</v>
      </c>
      <c r="BB7" s="39">
        <v>366.03</v>
      </c>
      <c r="BC7" s="39">
        <v>365.18</v>
      </c>
      <c r="BD7" s="39">
        <v>264.97000000000003</v>
      </c>
      <c r="BE7" s="39">
        <v>235.38</v>
      </c>
      <c r="BF7" s="39">
        <v>229.54</v>
      </c>
      <c r="BG7" s="39">
        <v>221.27</v>
      </c>
      <c r="BH7" s="39">
        <v>200.32</v>
      </c>
      <c r="BI7" s="39">
        <v>194.23</v>
      </c>
      <c r="BJ7" s="39">
        <v>373.09</v>
      </c>
      <c r="BK7" s="39">
        <v>364.71</v>
      </c>
      <c r="BL7" s="39">
        <v>373.69</v>
      </c>
      <c r="BM7" s="39">
        <v>370.12</v>
      </c>
      <c r="BN7" s="39">
        <v>371.65</v>
      </c>
      <c r="BO7" s="39">
        <v>266.61</v>
      </c>
      <c r="BP7" s="39">
        <v>108.12</v>
      </c>
      <c r="BQ7" s="39">
        <v>100.12</v>
      </c>
      <c r="BR7" s="39">
        <v>107.62</v>
      </c>
      <c r="BS7" s="39">
        <v>111.75</v>
      </c>
      <c r="BT7" s="39">
        <v>105.64</v>
      </c>
      <c r="BU7" s="39">
        <v>99.99</v>
      </c>
      <c r="BV7" s="39">
        <v>100.65</v>
      </c>
      <c r="BW7" s="39">
        <v>99.87</v>
      </c>
      <c r="BX7" s="39">
        <v>100.42</v>
      </c>
      <c r="BY7" s="39">
        <v>98.77</v>
      </c>
      <c r="BZ7" s="39">
        <v>103.24</v>
      </c>
      <c r="CA7" s="39">
        <v>116.26</v>
      </c>
      <c r="CB7" s="39">
        <v>125.53</v>
      </c>
      <c r="CC7" s="39">
        <v>116.99</v>
      </c>
      <c r="CD7" s="39">
        <v>122.13</v>
      </c>
      <c r="CE7" s="39">
        <v>130.11000000000001</v>
      </c>
      <c r="CF7" s="39">
        <v>171.15</v>
      </c>
      <c r="CG7" s="39">
        <v>170.19</v>
      </c>
      <c r="CH7" s="39">
        <v>171.81</v>
      </c>
      <c r="CI7" s="39">
        <v>171.67</v>
      </c>
      <c r="CJ7" s="39">
        <v>173.67</v>
      </c>
      <c r="CK7" s="39">
        <v>168.38</v>
      </c>
      <c r="CL7" s="39">
        <v>47.2</v>
      </c>
      <c r="CM7" s="39">
        <v>45.58</v>
      </c>
      <c r="CN7" s="39">
        <v>45.25</v>
      </c>
      <c r="CO7" s="39">
        <v>44.28</v>
      </c>
      <c r="CP7" s="39">
        <v>43.72</v>
      </c>
      <c r="CQ7" s="39">
        <v>58.53</v>
      </c>
      <c r="CR7" s="39">
        <v>59.01</v>
      </c>
      <c r="CS7" s="39">
        <v>60.03</v>
      </c>
      <c r="CT7" s="39">
        <v>59.74</v>
      </c>
      <c r="CU7" s="39">
        <v>59.67</v>
      </c>
      <c r="CV7" s="39">
        <v>60</v>
      </c>
      <c r="CW7" s="39">
        <v>83.4</v>
      </c>
      <c r="CX7" s="39">
        <v>85.43</v>
      </c>
      <c r="CY7" s="39">
        <v>85.51</v>
      </c>
      <c r="CZ7" s="39">
        <v>85.54</v>
      </c>
      <c r="DA7" s="39">
        <v>85.57</v>
      </c>
      <c r="DB7" s="39">
        <v>85.26</v>
      </c>
      <c r="DC7" s="39">
        <v>85.37</v>
      </c>
      <c r="DD7" s="39">
        <v>84.81</v>
      </c>
      <c r="DE7" s="39">
        <v>84.8</v>
      </c>
      <c r="DF7" s="39">
        <v>84.6</v>
      </c>
      <c r="DG7" s="39">
        <v>89.8</v>
      </c>
      <c r="DH7" s="39">
        <v>52.8</v>
      </c>
      <c r="DI7" s="39">
        <v>53.76</v>
      </c>
      <c r="DJ7" s="39">
        <v>54.55</v>
      </c>
      <c r="DK7" s="39">
        <v>55.4</v>
      </c>
      <c r="DL7" s="39">
        <v>55.82</v>
      </c>
      <c r="DM7" s="39">
        <v>45.75</v>
      </c>
      <c r="DN7" s="39">
        <v>46.9</v>
      </c>
      <c r="DO7" s="39">
        <v>47.28</v>
      </c>
      <c r="DP7" s="39">
        <v>47.66</v>
      </c>
      <c r="DQ7" s="39">
        <v>48.17</v>
      </c>
      <c r="DR7" s="39">
        <v>49.59</v>
      </c>
      <c r="DS7" s="39">
        <v>3.74</v>
      </c>
      <c r="DT7" s="39">
        <v>3.68</v>
      </c>
      <c r="DU7" s="39">
        <v>7.43</v>
      </c>
      <c r="DV7" s="39">
        <v>9.58</v>
      </c>
      <c r="DW7" s="39">
        <v>12.52</v>
      </c>
      <c r="DX7" s="39">
        <v>10.54</v>
      </c>
      <c r="DY7" s="39">
        <v>12.03</v>
      </c>
      <c r="DZ7" s="39">
        <v>12.19</v>
      </c>
      <c r="EA7" s="39">
        <v>15.1</v>
      </c>
      <c r="EB7" s="39">
        <v>17.12</v>
      </c>
      <c r="EC7" s="39">
        <v>19.440000000000001</v>
      </c>
      <c r="ED7" s="39">
        <v>0.88</v>
      </c>
      <c r="EE7" s="39">
        <v>0.81</v>
      </c>
      <c r="EF7" s="39">
        <v>0.82</v>
      </c>
      <c r="EG7" s="39">
        <v>0.68</v>
      </c>
      <c r="EH7" s="39">
        <v>0.47</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2021-02-15T00:44:58Z</cp:lastPrinted>
  <dcterms:created xsi:type="dcterms:W3CDTF">2020-12-04T02:15:55Z</dcterms:created>
  <dcterms:modified xsi:type="dcterms:W3CDTF">2021-02-15T00:47:25Z</dcterms:modified>
  <cp:category/>
</cp:coreProperties>
</file>