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2\_NAS_Media\令和２年度\07 公営企業総括\33 （R1年度）経営比較分析表の分析等について\03 市町村→県\15 美里町\簡易水道\"/>
    </mc:Choice>
  </mc:AlternateContent>
  <workbookProtection workbookAlgorithmName="SHA-512" workbookHashValue="lzAr8xP4R0gkma2Ox/KyT2hEFS6cNttf6kcdqZ1DijC+Sc4jXiJ1FOmRD7JYUpKYiwW6135SDHov4LL1JGtx7A==" workbookSaltValue="8QpLhoexC+vfwgh51BSTFQ==" workbookSpinCount="100000" lockStructure="1"/>
  <bookViews>
    <workbookView xWindow="0" yWindow="0" windowWidth="20490" windowHeight="7620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K85" i="4"/>
  <c r="J85" i="4"/>
  <c r="I85" i="4"/>
  <c r="H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<sst xmlns="http://schemas.openxmlformats.org/spreadsheetml/2006/main" count="233" uniqueCount="116">
  <si>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</si>
  <si>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</si>
  <si>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</si>
  <si>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</si>
  <si>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</si>
  <si>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</si>
  <si>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</si>
  <si>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</si>
  <si>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</si>
  <si>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</si>
  <si>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</si>
  <si>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</si>
  <si>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</si>
  <si>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</si>
  <si>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</si>
  <si>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</si>
  <si>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</si>
  <si>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</si>
  <si>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</si>
  <si>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</si>
  <si>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</si>
  <si>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</si>
  <si>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</si>
  <si>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</si>
  <si>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</si>
  <si>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</si>
  <si>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</si>
  <si>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</si>
  <si>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</si>
  <si>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</si>
  <si>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</si>
  <si>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</si>
  <si>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</si>
  <si>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</si>
  <si>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</si>
  <si>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</si>
  <si>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</si>
  <si>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</si>
  <si>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</si>
  <si>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</si>
  <si>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</si>
  <si>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</si>
  <si>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</si>
  <si>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</si>
  <si>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</si>
  <si>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</si>
  <si>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</si>
  <si>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</si>
  <si>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</si>
  <si>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</si>
  <si>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</si>
  <si>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</si>
  <si>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</si>
  <si>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</si>
  <si>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</si>
  <si>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</si>
  <si>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</si>
  <si>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</si>
  <si>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</si>
  <si>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</si>
  <si>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</si>
  <si>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</si>
  <si>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</si>
  <si>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</si>
  <si>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</si>
  <si>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</si>
  <si>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</si>
  <si>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</si>
  <si>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</si>
  <si>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</si>
  <si>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</si>
  <si>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</si>
  <si>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</si>
  <si>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</si>
  <si>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</si>
  <si>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</si>
  <si>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</si>
  <si>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</si>
  <si>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</si>
  <si>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</si>
  <si>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</si>
  <si>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</si>
  <si>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</si>
  <si>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</si>
  <si>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</si>
  <si>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</si>
  <si>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</si>
  <si>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</si>
  <si>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</si>
  <si>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</si>
  <si>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</si>
  <si>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</si>
  <si>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</si>
  <si>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</si>
  <si>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</si>
  <si>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美里町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</si>
  <si>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</si>
  <si>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</si>
  <si>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</si>
  <si>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</si>
  <si>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</si>
  <si>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</si>
  <si>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</si>
  <si>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</si>
  <si>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</si>
  <si>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</si>
  <si>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</si>
  <si>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</si>
  <si>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</si>
  <si>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</si>
  <si>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</si>
  <si>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</si>
  <si>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</si>
  <si>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①該当数値なし。
②該当数値なし。
③浄水場、配水池などの施設や水道管ともに年々老朽化が進み、大幅な改修の必要性や漏水による修繕が増加している状況にある。施設・設備については計画的・効率的な更新を実施していく必要がある。また老朽管については管路更新整備計画を策定し、効率的な布設替えを行い安定的な給水確保を図る。</t>
    <rPh sb="1" eb="3">
      <t>ガイトウ</t>
    </rPh>
    <rPh sb="3" eb="5">
      <t>スウチ</t>
    </rPh>
    <rPh sb="10" eb="12">
      <t>ガイトウ</t>
    </rPh>
    <rPh sb="12" eb="14">
      <t>スウチ</t>
    </rPh>
    <phoneticPr fontId="4"/>
  </si>
  <si>
    <t>給水人口は今後も減少が予測されるため、料金収入のみでの事業経営は難しく、また施設や管路ともに老朽化が進み、大幅な改修の必要性や漏水による修繕が増加している状況にあり、今後も一般会計からの繰入金が必要な状況である。その中で、効率化によるコスト削減や適切な施設規模での経営を行い、健全かつ効率的な経営に取り組んでいく。なお、平成29年3月に美里町簡易水道事業経営戦略を策定している。</t>
    <rPh sb="0" eb="2">
      <t>キュウスイ</t>
    </rPh>
    <rPh sb="2" eb="4">
      <t>ジンコウ</t>
    </rPh>
    <rPh sb="5" eb="7">
      <t>コンゴ</t>
    </rPh>
    <rPh sb="8" eb="10">
      <t>ゲンショウ</t>
    </rPh>
    <rPh sb="11" eb="13">
      <t>ヨソク</t>
    </rPh>
    <rPh sb="19" eb="21">
      <t>リョウキン</t>
    </rPh>
    <rPh sb="21" eb="23">
      <t>シュウニュウ</t>
    </rPh>
    <rPh sb="27" eb="31">
      <t>ジギョウケイエイ</t>
    </rPh>
    <rPh sb="32" eb="33">
      <t>ムズカ</t>
    </rPh>
    <rPh sb="41" eb="43">
      <t>カンロ</t>
    </rPh>
    <rPh sb="83" eb="85">
      <t>コンゴ</t>
    </rPh>
    <rPh sb="86" eb="88">
      <t>イッパン</t>
    </rPh>
    <rPh sb="88" eb="90">
      <t>カイケイ</t>
    </rPh>
    <rPh sb="93" eb="94">
      <t>ク</t>
    </rPh>
    <rPh sb="94" eb="95">
      <t>イ</t>
    </rPh>
    <rPh sb="95" eb="96">
      <t>キン</t>
    </rPh>
    <rPh sb="97" eb="99">
      <t>ヒツヨウ</t>
    </rPh>
    <rPh sb="100" eb="102">
      <t>ジョウキョウ</t>
    </rPh>
    <rPh sb="108" eb="109">
      <t>ナカ</t>
    </rPh>
    <rPh sb="138" eb="140">
      <t>ケンゼン</t>
    </rPh>
    <rPh sb="142" eb="145">
      <t>コウリツテキ</t>
    </rPh>
    <rPh sb="146" eb="148">
      <t>ケイエイ</t>
    </rPh>
    <rPh sb="149" eb="150">
      <t>ト</t>
    </rPh>
    <rPh sb="151" eb="152">
      <t>ク</t>
    </rPh>
    <rPh sb="160" eb="162">
      <t>ヘイセイ</t>
    </rPh>
    <rPh sb="164" eb="165">
      <t>ネン</t>
    </rPh>
    <rPh sb="166" eb="167">
      <t>ガツ</t>
    </rPh>
    <rPh sb="168" eb="171">
      <t>ミサトマチ</t>
    </rPh>
    <rPh sb="171" eb="173">
      <t>カンイ</t>
    </rPh>
    <rPh sb="173" eb="175">
      <t>スイドウ</t>
    </rPh>
    <rPh sb="175" eb="177">
      <t>ジギョウ</t>
    </rPh>
    <rPh sb="177" eb="179">
      <t>ケイエイ</t>
    </rPh>
    <rPh sb="179" eb="181">
      <t>センリャク</t>
    </rPh>
    <rPh sb="182" eb="184">
      <t>サクテイ</t>
    </rPh>
    <phoneticPr fontId="4"/>
  </si>
  <si>
    <t>①収益的収支比率について(H30決算)66.14%から(R1決算)85.51%と19.37Pt増加しているが、経費回収率は57.24%であり料金収入のみで賄えておらず、一般会計からの繰入金により不足額を補填している状況にある。
②該当数値なし。
③該当数値なし。
④企業債残高対事業規模比率について、地方債償還額の減少等により前年比△74.29Ptとなっているが施設・管路の更新を行うため、優先度、費用対効果等を考慮していく必要がある。
⑤料金回収率について、(H30決算)52.18％から(R1決算)57.24％と5.06Pt増加しているが給水収益のみで賄えておらず、一般会計からの繰入金により不足額を補填している状況であり、適切な料金収入の確保に努めていく必要がある。
⑥給水原価については、(H30決算)416.56円から(R1決算)379.18円と△37.38円となっているが、依然として全国平均・類似団体平均と比較し高い数値である。維持管理費等の削減に努力していく必要がある。</t>
    <rPh sb="16" eb="18">
      <t>ケッサン</t>
    </rPh>
    <rPh sb="30" eb="32">
      <t>ケッサン</t>
    </rPh>
    <rPh sb="150" eb="152">
      <t>チホウ</t>
    </rPh>
    <rPh sb="152" eb="153">
      <t>サイ</t>
    </rPh>
    <rPh sb="153" eb="155">
      <t>ショウカン</t>
    </rPh>
    <rPh sb="155" eb="156">
      <t>ガク</t>
    </rPh>
    <rPh sb="157" eb="159">
      <t>ゲンショウ</t>
    </rPh>
    <rPh sb="159" eb="160">
      <t>トウ</t>
    </rPh>
    <rPh sb="163" eb="166">
      <t>ゼンネンヒ</t>
    </rPh>
    <rPh sb="181" eb="183">
      <t>シセツ</t>
    </rPh>
    <rPh sb="184" eb="186">
      <t>カンロ</t>
    </rPh>
    <rPh sb="187" eb="189">
      <t>コウシン</t>
    </rPh>
    <rPh sb="190" eb="191">
      <t>オコナ</t>
    </rPh>
    <rPh sb="195" eb="198">
      <t>ユウセンド</t>
    </rPh>
    <rPh sb="199" eb="204">
      <t>ヒヨウタイコウカ</t>
    </rPh>
    <rPh sb="204" eb="205">
      <t>トウ</t>
    </rPh>
    <rPh sb="206" eb="208">
      <t>コウリョ</t>
    </rPh>
    <rPh sb="212" eb="214">
      <t>ヒツヨウ</t>
    </rPh>
    <rPh sb="220" eb="222">
      <t>リョウキン</t>
    </rPh>
    <rPh sb="222" eb="224">
      <t>カイシュウ</t>
    </rPh>
    <rPh sb="224" eb="225">
      <t>リツ</t>
    </rPh>
    <rPh sb="234" eb="236">
      <t>ケッサン</t>
    </rPh>
    <rPh sb="248" eb="250">
      <t>ケッサン</t>
    </rPh>
    <rPh sb="264" eb="266">
      <t>ゾウカ</t>
    </rPh>
    <rPh sb="271" eb="273">
      <t>キュウスイ</t>
    </rPh>
    <rPh sb="273" eb="275">
      <t>シュウエキ</t>
    </rPh>
    <rPh sb="278" eb="279">
      <t>マカナ</t>
    </rPh>
    <rPh sb="285" eb="287">
      <t>イッパン</t>
    </rPh>
    <rPh sb="287" eb="289">
      <t>カイケイ</t>
    </rPh>
    <rPh sb="292" eb="294">
      <t>クリイレ</t>
    </rPh>
    <rPh sb="294" eb="295">
      <t>キン</t>
    </rPh>
    <rPh sb="298" eb="300">
      <t>フソク</t>
    </rPh>
    <rPh sb="300" eb="301">
      <t>ガク</t>
    </rPh>
    <rPh sb="302" eb="304">
      <t>ホテン</t>
    </rPh>
    <rPh sb="308" eb="310">
      <t>ジョウキョウ</t>
    </rPh>
    <rPh sb="314" eb="316">
      <t>テキセツ</t>
    </rPh>
    <rPh sb="317" eb="319">
      <t>リョウキン</t>
    </rPh>
    <rPh sb="319" eb="321">
      <t>シュウニュウ</t>
    </rPh>
    <rPh sb="322" eb="324">
      <t>カクホ</t>
    </rPh>
    <rPh sb="325" eb="326">
      <t>ツト</t>
    </rPh>
    <rPh sb="330" eb="332">
      <t>ヒツヨウ</t>
    </rPh>
    <rPh sb="338" eb="340">
      <t>キュウスイ</t>
    </rPh>
    <rPh sb="361" eb="362">
      <t>エン</t>
    </rPh>
    <rPh sb="376" eb="377">
      <t>エン</t>
    </rPh>
    <rPh sb="384" eb="385">
      <t>エン</t>
    </rPh>
    <rPh sb="393" eb="395">
      <t>イゼン</t>
    </rPh>
    <rPh sb="398" eb="400">
      <t>ゼンコク</t>
    </rPh>
    <rPh sb="400" eb="402">
      <t>ヘイキン</t>
    </rPh>
    <rPh sb="403" eb="405">
      <t>ルイジ</t>
    </rPh>
    <rPh sb="405" eb="407">
      <t>ダンタイ</t>
    </rPh>
    <rPh sb="407" eb="409">
      <t>ヘイキン</t>
    </rPh>
    <rPh sb="410" eb="412">
      <t>ヒカク</t>
    </rPh>
    <rPh sb="413" eb="414">
      <t>タカ</t>
    </rPh>
    <rPh sb="415" eb="417">
      <t>スウチ</t>
    </rPh>
    <rPh sb="421" eb="423">
      <t>イジ</t>
    </rPh>
    <rPh sb="423" eb="426">
      <t>カンリヒ</t>
    </rPh>
    <rPh sb="426" eb="427">
      <t>トウ</t>
    </rPh>
    <rPh sb="428" eb="430">
      <t>サクゲン</t>
    </rPh>
    <rPh sb="431" eb="433">
      <t>ドリョク</t>
    </rPh>
    <rPh sb="437" eb="43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</si>
</sst>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3.11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7-4F5C-BFC9-3E06F9FCD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0.8</c:v>
                </c:pt>
                <c:pt idx="2">
                  <c:v>0.72</c:v>
                </c:pt>
                <c:pt idx="3">
                  <c:v>0.53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B7-4F5C-BFC9-3E06F9FCD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63.63</c:v>
                </c:pt>
                <c:pt idx="1">
                  <c:v>67.48</c:v>
                </c:pt>
                <c:pt idx="2">
                  <c:v>68.53</c:v>
                </c:pt>
                <c:pt idx="3">
                  <c:v>67.459999999999994</c:v>
                </c:pt>
                <c:pt idx="4">
                  <c:v>72.75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7-4BB0-B4DD-FAC71BB53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57.29</c:v>
                </c:pt>
                <c:pt idx="1">
                  <c:v>56.19</c:v>
                </c:pt>
                <c:pt idx="2">
                  <c:v>57.3</c:v>
                </c:pt>
                <c:pt idx="3">
                  <c:v>56.76</c:v>
                </c:pt>
                <c:pt idx="4">
                  <c:v>56.04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E7-4BB0-B4DD-FAC71BB53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80.02</c:v>
                </c:pt>
                <c:pt idx="1">
                  <c:v>77.09</c:v>
                </c:pt>
                <c:pt idx="2">
                  <c:v>80.87</c:v>
                </c:pt>
                <c:pt idx="3">
                  <c:v>78.89</c:v>
                </c:pt>
                <c:pt idx="4">
                  <c:v>83.55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9-4C64-97CD-C282796AA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73.69</c:v>
                </c:pt>
                <c:pt idx="1">
                  <c:v>77.180000000000007</c:v>
                </c:pt>
                <c:pt idx="2">
                  <c:v>72.42</c:v>
                </c:pt>
                <c:pt idx="3">
                  <c:v>73.069999999999993</c:v>
                </c:pt>
                <c:pt idx="4">
                  <c:v>72.78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79-4C64-97CD-C282796AA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64.8</c:v>
                </c:pt>
                <c:pt idx="1">
                  <c:v>68.28</c:v>
                </c:pt>
                <c:pt idx="2">
                  <c:v>68.48</c:v>
                </c:pt>
                <c:pt idx="3">
                  <c:v>66.14</c:v>
                </c:pt>
                <c:pt idx="4">
                  <c:v>85.51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1-45BB-BF11-DD0120A70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76.27</c:v>
                </c:pt>
                <c:pt idx="1">
                  <c:v>76.650000000000006</c:v>
                </c:pt>
                <c:pt idx="2">
                  <c:v>78.510000000000005</c:v>
                </c:pt>
                <c:pt idx="3">
                  <c:v>77.91</c:v>
                </c:pt>
                <c:pt idx="4">
                  <c:v>79.099999999999994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C1-45BB-BF11-DD0120A70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4-4FE5-9AC9-1E3739891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14-4FE5-9AC9-1E3739891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2-4F8A-B438-754B5809F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62-4F8A-B438-754B5809F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3-4D97-8BB1-382A53A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73-4D97-8BB1-382A53A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9-4001-9B90-920275843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19-4001-9B90-920275843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1199.73</c:v>
                </c:pt>
                <c:pt idx="1">
                  <c:v>1109.97</c:v>
                </c:pt>
                <c:pt idx="2">
                  <c:v>893.31</c:v>
                </c:pt>
                <c:pt idx="3">
                  <c:v>816.99</c:v>
                </c:pt>
                <c:pt idx="4">
                  <c:v>742.7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4-432D-A95F-8921611C8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1134.67</c:v>
                </c:pt>
                <c:pt idx="1">
                  <c:v>1346.23</c:v>
                </c:pt>
                <c:pt idx="2">
                  <c:v>1061.58</c:v>
                </c:pt>
                <c:pt idx="3">
                  <c:v>1007.7</c:v>
                </c:pt>
                <c:pt idx="4">
                  <c:v>1018.52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4-432D-A95F-8921611C8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46.84</c:v>
                </c:pt>
                <c:pt idx="1">
                  <c:v>45.06</c:v>
                </c:pt>
                <c:pt idx="2">
                  <c:v>48.88</c:v>
                </c:pt>
                <c:pt idx="3">
                  <c:v>52.18</c:v>
                </c:pt>
                <c:pt idx="4">
                  <c:v>57.24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F-416B-9118-0D1002BFD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40.6</c:v>
                </c:pt>
                <c:pt idx="1">
                  <c:v>53.41</c:v>
                </c:pt>
                <c:pt idx="2">
                  <c:v>58.52</c:v>
                </c:pt>
                <c:pt idx="3">
                  <c:v>59.22</c:v>
                </c:pt>
                <c:pt idx="4">
                  <c:v>58.79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7F-416B-9118-0D1002BFD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436.58</c:v>
                </c:pt>
                <c:pt idx="1">
                  <c:v>463.59</c:v>
                </c:pt>
                <c:pt idx="2">
                  <c:v>445.47</c:v>
                </c:pt>
                <c:pt idx="3">
                  <c:v>416.56</c:v>
                </c:pt>
                <c:pt idx="4">
                  <c:v>379.18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B-455C-B310-3B6C6985D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440.03</c:v>
                </c:pt>
                <c:pt idx="1">
                  <c:v>277.39999999999998</c:v>
                </c:pt>
                <c:pt idx="2">
                  <c:v>296.3</c:v>
                </c:pt>
                <c:pt idx="3">
                  <c:v>292.89999999999998</c:v>
                </c:pt>
                <c:pt idx="4">
                  <c:v>298.25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B-455C-B310-3B6C6985D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【1,084.05】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熊本県　美里町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50" t="str">
        <f>データ!$I$6</f>
        <v>法非適用</v>
      </c>
      <c r="C8" s="50"/>
      <c r="D8" s="50"/>
      <c r="E8" s="50"/>
      <c r="F8" s="50"/>
      <c r="G8" s="50"/>
      <c r="H8" s="50"/>
      <c r="I8" s="50" t="str">
        <f>データ!$J$6</f>
        <v>水道事業</v>
      </c>
      <c r="J8" s="50"/>
      <c r="K8" s="50"/>
      <c r="L8" s="50"/>
      <c r="M8" s="50"/>
      <c r="N8" s="50"/>
      <c r="O8" s="50"/>
      <c r="P8" s="50" t="str">
        <f>データ!$K$6</f>
        <v>簡易水道事業</v>
      </c>
      <c r="Q8" s="50"/>
      <c r="R8" s="50"/>
      <c r="S8" s="50"/>
      <c r="T8" s="50"/>
      <c r="U8" s="50"/>
      <c r="V8" s="50"/>
      <c r="W8" s="50" t="str">
        <f>データ!$L$6</f>
        <v>D3</v>
      </c>
      <c r="X8" s="50"/>
      <c r="Y8" s="50"/>
      <c r="Z8" s="50"/>
      <c r="AA8" s="50"/>
      <c r="AB8" s="50"/>
      <c r="AC8" s="50"/>
      <c r="AD8" s="50" t="str">
        <f>データ!$M$6</f>
        <v>非設置</v>
      </c>
      <c r="AE8" s="50"/>
      <c r="AF8" s="50"/>
      <c r="AG8" s="50"/>
      <c r="AH8" s="50"/>
      <c r="AI8" s="50"/>
      <c r="AJ8" s="50"/>
      <c r="AK8" s="2"/>
      <c r="AL8" s="51">
        <f>データ!$R$6</f>
        <v>9903</v>
      </c>
      <c r="AM8" s="51"/>
      <c r="AN8" s="51"/>
      <c r="AO8" s="51"/>
      <c r="AP8" s="51"/>
      <c r="AQ8" s="51"/>
      <c r="AR8" s="51"/>
      <c r="AS8" s="51"/>
      <c r="AT8" s="47">
        <f>データ!$S$6</f>
        <v>144</v>
      </c>
      <c r="AU8" s="47"/>
      <c r="AV8" s="47"/>
      <c r="AW8" s="47"/>
      <c r="AX8" s="47"/>
      <c r="AY8" s="47"/>
      <c r="AZ8" s="47"/>
      <c r="BA8" s="47"/>
      <c r="BB8" s="47">
        <f>データ!$T$6</f>
        <v>68.77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52" t="s">
        <v>19</v>
      </c>
      <c r="BM9" s="53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7" t="str">
        <f>データ!$N$6</f>
        <v>-</v>
      </c>
      <c r="C10" s="47"/>
      <c r="D10" s="47"/>
      <c r="E10" s="47"/>
      <c r="F10" s="47"/>
      <c r="G10" s="47"/>
      <c r="H10" s="47"/>
      <c r="I10" s="47" t="str">
        <f>データ!$O$6</f>
        <v>該当数値なし</v>
      </c>
      <c r="J10" s="47"/>
      <c r="K10" s="47"/>
      <c r="L10" s="47"/>
      <c r="M10" s="47"/>
      <c r="N10" s="47"/>
      <c r="O10" s="47"/>
      <c r="P10" s="47">
        <f>データ!$P$6</f>
        <v>47.97</v>
      </c>
      <c r="Q10" s="47"/>
      <c r="R10" s="47"/>
      <c r="S10" s="47"/>
      <c r="T10" s="47"/>
      <c r="U10" s="47"/>
      <c r="V10" s="47"/>
      <c r="W10" s="51">
        <f>データ!$Q$6</f>
        <v>3960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4718</v>
      </c>
      <c r="AM10" s="51"/>
      <c r="AN10" s="51"/>
      <c r="AO10" s="51"/>
      <c r="AP10" s="51"/>
      <c r="AQ10" s="51"/>
      <c r="AR10" s="51"/>
      <c r="AS10" s="51"/>
      <c r="AT10" s="47">
        <f>データ!$V$6</f>
        <v>40.1</v>
      </c>
      <c r="AU10" s="47"/>
      <c r="AV10" s="47"/>
      <c r="AW10" s="47"/>
      <c r="AX10" s="47"/>
      <c r="AY10" s="47"/>
      <c r="AZ10" s="47"/>
      <c r="BA10" s="47"/>
      <c r="BB10" s="47">
        <f>データ!$W$6</f>
        <v>117.66</v>
      </c>
      <c r="BC10" s="47"/>
      <c r="BD10" s="47"/>
      <c r="BE10" s="47"/>
      <c r="BF10" s="47"/>
      <c r="BG10" s="47"/>
      <c r="BH10" s="47"/>
      <c r="BI10" s="47"/>
      <c r="BJ10" s="2"/>
      <c r="BK10" s="2"/>
      <c r="BL10" s="54" t="s">
        <v>21</v>
      </c>
      <c r="BM10" s="55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8" t="s">
        <v>23</v>
      </c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</row>
    <row r="14" spans="1:78" ht="13.5" customHeight="1" x14ac:dyDescent="0.15">
      <c r="A14" s="2"/>
      <c r="B14" s="70" t="s">
        <v>24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2"/>
      <c r="BK14" s="2"/>
      <c r="BL14" s="56" t="s">
        <v>25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15">
      <c r="A15" s="2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2" t="s">
        <v>115</v>
      </c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2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2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2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2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2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2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2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2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2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2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2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2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2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2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2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2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2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2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2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2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2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2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2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2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2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2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2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6" t="s">
        <v>26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2" t="s">
        <v>113</v>
      </c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2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2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2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2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2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2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2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2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2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2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2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2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4"/>
    </row>
    <row r="60" spans="1:78" ht="13.5" customHeight="1" x14ac:dyDescent="0.15">
      <c r="A60" s="2"/>
      <c r="B60" s="73" t="s">
        <v>27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5"/>
      <c r="BK60" s="2"/>
      <c r="BL60" s="62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4"/>
    </row>
    <row r="61" spans="1:78" ht="13.5" customHeight="1" x14ac:dyDescent="0.15">
      <c r="A61" s="2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5"/>
      <c r="BK61" s="2"/>
      <c r="BL61" s="62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2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5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6" t="s">
        <v>28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8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9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1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2" t="s">
        <v>114</v>
      </c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2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2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2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2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2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2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2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2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2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2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2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2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2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2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2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5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【76.03】</v>
      </c>
      <c r="F85" s="27" t="s">
        <v>41</v>
      </c>
      <c r="G85" s="27" t="s">
        <v>41</v>
      </c>
      <c r="H85" s="27" t="str">
        <f>データ!BO6</f>
        <v>【1,084.05】</v>
      </c>
      <c r="I85" s="27" t="str">
        <f>データ!BZ6</f>
        <v>【53.46】</v>
      </c>
      <c r="J85" s="27" t="str">
        <f>データ!CK6</f>
        <v>【300.47】</v>
      </c>
      <c r="K85" s="27" t="str">
        <f>データ!CV6</f>
        <v>【54.90】</v>
      </c>
      <c r="L85" s="27" t="str">
        <f>データ!DG6</f>
        <v>【73.31】</v>
      </c>
      <c r="M85" s="27" t="s">
        <v>41</v>
      </c>
      <c r="N85" s="27" t="s">
        <v>41</v>
      </c>
      <c r="O85" s="27" t="str">
        <f>データ!EN6</f>
        <v>【0.56】</v>
      </c>
    </row>
  </sheetData>
  <sheetProtection algorithmName="SHA-512" hashValue="kbovehA06y7X/Me4HqpDl59llvXRaVIGhgkvClKe04RWCL4zhpHvHRBXRuu20V0mY/gd1qmr/cZKJHk/yydrCw==" saltValue="/blwnDnyU6vUIsu6z0DY3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43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44</v>
      </c>
      <c r="B3" s="30" t="s">
        <v>45</v>
      </c>
      <c r="C3" s="30" t="s">
        <v>46</v>
      </c>
      <c r="D3" s="30" t="s">
        <v>47</v>
      </c>
      <c r="E3" s="30" t="s">
        <v>48</v>
      </c>
      <c r="F3" s="30" t="s">
        <v>49</v>
      </c>
      <c r="G3" s="30" t="s">
        <v>50</v>
      </c>
      <c r="H3" s="77" t="s">
        <v>51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52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53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29" t="s">
        <v>54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55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56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57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58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59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60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61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62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63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64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65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29" t="s">
        <v>66</v>
      </c>
      <c r="B5" s="32"/>
      <c r="C5" s="32"/>
      <c r="D5" s="32"/>
      <c r="E5" s="32"/>
      <c r="F5" s="32"/>
      <c r="G5" s="32"/>
      <c r="H5" s="33" t="s">
        <v>67</v>
      </c>
      <c r="I5" s="33" t="s">
        <v>68</v>
      </c>
      <c r="J5" s="33" t="s">
        <v>69</v>
      </c>
      <c r="K5" s="33" t="s">
        <v>70</v>
      </c>
      <c r="L5" s="33" t="s">
        <v>71</v>
      </c>
      <c r="M5" s="33" t="s">
        <v>72</v>
      </c>
      <c r="N5" s="33" t="s">
        <v>73</v>
      </c>
      <c r="O5" s="33" t="s">
        <v>74</v>
      </c>
      <c r="P5" s="33" t="s">
        <v>75</v>
      </c>
      <c r="Q5" s="33" t="s">
        <v>76</v>
      </c>
      <c r="R5" s="33" t="s">
        <v>77</v>
      </c>
      <c r="S5" s="33" t="s">
        <v>78</v>
      </c>
      <c r="T5" s="33" t="s">
        <v>79</v>
      </c>
      <c r="U5" s="33" t="s">
        <v>80</v>
      </c>
      <c r="V5" s="33" t="s">
        <v>81</v>
      </c>
      <c r="W5" s="33" t="s">
        <v>82</v>
      </c>
      <c r="X5" s="33" t="s">
        <v>83</v>
      </c>
      <c r="Y5" s="33" t="s">
        <v>84</v>
      </c>
      <c r="Z5" s="33" t="s">
        <v>85</v>
      </c>
      <c r="AA5" s="33" t="s">
        <v>86</v>
      </c>
      <c r="AB5" s="33" t="s">
        <v>87</v>
      </c>
      <c r="AC5" s="33" t="s">
        <v>88</v>
      </c>
      <c r="AD5" s="33" t="s">
        <v>89</v>
      </c>
      <c r="AE5" s="33" t="s">
        <v>90</v>
      </c>
      <c r="AF5" s="33" t="s">
        <v>91</v>
      </c>
      <c r="AG5" s="33" t="s">
        <v>92</v>
      </c>
      <c r="AH5" s="33" t="s">
        <v>29</v>
      </c>
      <c r="AI5" s="33" t="s">
        <v>83</v>
      </c>
      <c r="AJ5" s="33" t="s">
        <v>84</v>
      </c>
      <c r="AK5" s="33" t="s">
        <v>85</v>
      </c>
      <c r="AL5" s="33" t="s">
        <v>86</v>
      </c>
      <c r="AM5" s="33" t="s">
        <v>87</v>
      </c>
      <c r="AN5" s="33" t="s">
        <v>88</v>
      </c>
      <c r="AO5" s="33" t="s">
        <v>89</v>
      </c>
      <c r="AP5" s="33" t="s">
        <v>90</v>
      </c>
      <c r="AQ5" s="33" t="s">
        <v>91</v>
      </c>
      <c r="AR5" s="33" t="s">
        <v>92</v>
      </c>
      <c r="AS5" s="33" t="s">
        <v>93</v>
      </c>
      <c r="AT5" s="33" t="s">
        <v>83</v>
      </c>
      <c r="AU5" s="33" t="s">
        <v>84</v>
      </c>
      <c r="AV5" s="33" t="s">
        <v>85</v>
      </c>
      <c r="AW5" s="33" t="s">
        <v>86</v>
      </c>
      <c r="AX5" s="33" t="s">
        <v>87</v>
      </c>
      <c r="AY5" s="33" t="s">
        <v>88</v>
      </c>
      <c r="AZ5" s="33" t="s">
        <v>89</v>
      </c>
      <c r="BA5" s="33" t="s">
        <v>90</v>
      </c>
      <c r="BB5" s="33" t="s">
        <v>91</v>
      </c>
      <c r="BC5" s="33" t="s">
        <v>92</v>
      </c>
      <c r="BD5" s="33" t="s">
        <v>93</v>
      </c>
      <c r="BE5" s="33" t="s">
        <v>83</v>
      </c>
      <c r="BF5" s="33" t="s">
        <v>84</v>
      </c>
      <c r="BG5" s="33" t="s">
        <v>85</v>
      </c>
      <c r="BH5" s="33" t="s">
        <v>86</v>
      </c>
      <c r="BI5" s="33" t="s">
        <v>87</v>
      </c>
      <c r="BJ5" s="33" t="s">
        <v>88</v>
      </c>
      <c r="BK5" s="33" t="s">
        <v>89</v>
      </c>
      <c r="BL5" s="33" t="s">
        <v>90</v>
      </c>
      <c r="BM5" s="33" t="s">
        <v>91</v>
      </c>
      <c r="BN5" s="33" t="s">
        <v>92</v>
      </c>
      <c r="BO5" s="33" t="s">
        <v>93</v>
      </c>
      <c r="BP5" s="33" t="s">
        <v>83</v>
      </c>
      <c r="BQ5" s="33" t="s">
        <v>84</v>
      </c>
      <c r="BR5" s="33" t="s">
        <v>85</v>
      </c>
      <c r="BS5" s="33" t="s">
        <v>86</v>
      </c>
      <c r="BT5" s="33" t="s">
        <v>87</v>
      </c>
      <c r="BU5" s="33" t="s">
        <v>88</v>
      </c>
      <c r="BV5" s="33" t="s">
        <v>89</v>
      </c>
      <c r="BW5" s="33" t="s">
        <v>90</v>
      </c>
      <c r="BX5" s="33" t="s">
        <v>91</v>
      </c>
      <c r="BY5" s="33" t="s">
        <v>92</v>
      </c>
      <c r="BZ5" s="33" t="s">
        <v>93</v>
      </c>
      <c r="CA5" s="33" t="s">
        <v>83</v>
      </c>
      <c r="CB5" s="33" t="s">
        <v>84</v>
      </c>
      <c r="CC5" s="33" t="s">
        <v>85</v>
      </c>
      <c r="CD5" s="33" t="s">
        <v>86</v>
      </c>
      <c r="CE5" s="33" t="s">
        <v>87</v>
      </c>
      <c r="CF5" s="33" t="s">
        <v>88</v>
      </c>
      <c r="CG5" s="33" t="s">
        <v>89</v>
      </c>
      <c r="CH5" s="33" t="s">
        <v>90</v>
      </c>
      <c r="CI5" s="33" t="s">
        <v>91</v>
      </c>
      <c r="CJ5" s="33" t="s">
        <v>92</v>
      </c>
      <c r="CK5" s="33" t="s">
        <v>93</v>
      </c>
      <c r="CL5" s="33" t="s">
        <v>83</v>
      </c>
      <c r="CM5" s="33" t="s">
        <v>84</v>
      </c>
      <c r="CN5" s="33" t="s">
        <v>85</v>
      </c>
      <c r="CO5" s="33" t="s">
        <v>86</v>
      </c>
      <c r="CP5" s="33" t="s">
        <v>87</v>
      </c>
      <c r="CQ5" s="33" t="s">
        <v>88</v>
      </c>
      <c r="CR5" s="33" t="s">
        <v>89</v>
      </c>
      <c r="CS5" s="33" t="s">
        <v>90</v>
      </c>
      <c r="CT5" s="33" t="s">
        <v>91</v>
      </c>
      <c r="CU5" s="33" t="s">
        <v>92</v>
      </c>
      <c r="CV5" s="33" t="s">
        <v>93</v>
      </c>
      <c r="CW5" s="33" t="s">
        <v>83</v>
      </c>
      <c r="CX5" s="33" t="s">
        <v>84</v>
      </c>
      <c r="CY5" s="33" t="s">
        <v>85</v>
      </c>
      <c r="CZ5" s="33" t="s">
        <v>86</v>
      </c>
      <c r="DA5" s="33" t="s">
        <v>87</v>
      </c>
      <c r="DB5" s="33" t="s">
        <v>88</v>
      </c>
      <c r="DC5" s="33" t="s">
        <v>89</v>
      </c>
      <c r="DD5" s="33" t="s">
        <v>90</v>
      </c>
      <c r="DE5" s="33" t="s">
        <v>91</v>
      </c>
      <c r="DF5" s="33" t="s">
        <v>92</v>
      </c>
      <c r="DG5" s="33" t="s">
        <v>93</v>
      </c>
      <c r="DH5" s="33" t="s">
        <v>83</v>
      </c>
      <c r="DI5" s="33" t="s">
        <v>84</v>
      </c>
      <c r="DJ5" s="33" t="s">
        <v>85</v>
      </c>
      <c r="DK5" s="33" t="s">
        <v>86</v>
      </c>
      <c r="DL5" s="33" t="s">
        <v>87</v>
      </c>
      <c r="DM5" s="33" t="s">
        <v>88</v>
      </c>
      <c r="DN5" s="33" t="s">
        <v>89</v>
      </c>
      <c r="DO5" s="33" t="s">
        <v>90</v>
      </c>
      <c r="DP5" s="33" t="s">
        <v>91</v>
      </c>
      <c r="DQ5" s="33" t="s">
        <v>92</v>
      </c>
      <c r="DR5" s="33" t="s">
        <v>93</v>
      </c>
      <c r="DS5" s="33" t="s">
        <v>83</v>
      </c>
      <c r="DT5" s="33" t="s">
        <v>84</v>
      </c>
      <c r="DU5" s="33" t="s">
        <v>85</v>
      </c>
      <c r="DV5" s="33" t="s">
        <v>86</v>
      </c>
      <c r="DW5" s="33" t="s">
        <v>87</v>
      </c>
      <c r="DX5" s="33" t="s">
        <v>88</v>
      </c>
      <c r="DY5" s="33" t="s">
        <v>89</v>
      </c>
      <c r="DZ5" s="33" t="s">
        <v>90</v>
      </c>
      <c r="EA5" s="33" t="s">
        <v>91</v>
      </c>
      <c r="EB5" s="33" t="s">
        <v>92</v>
      </c>
      <c r="EC5" s="33" t="s">
        <v>93</v>
      </c>
      <c r="ED5" s="33" t="s">
        <v>83</v>
      </c>
      <c r="EE5" s="33" t="s">
        <v>84</v>
      </c>
      <c r="EF5" s="33" t="s">
        <v>85</v>
      </c>
      <c r="EG5" s="33" t="s">
        <v>86</v>
      </c>
      <c r="EH5" s="33" t="s">
        <v>87</v>
      </c>
      <c r="EI5" s="33" t="s">
        <v>88</v>
      </c>
      <c r="EJ5" s="33" t="s">
        <v>89</v>
      </c>
      <c r="EK5" s="33" t="s">
        <v>90</v>
      </c>
      <c r="EL5" s="33" t="s">
        <v>91</v>
      </c>
      <c r="EM5" s="33" t="s">
        <v>92</v>
      </c>
      <c r="EN5" s="33" t="s">
        <v>93</v>
      </c>
    </row>
    <row r="6" spans="1:144" s="37" customFormat="1" x14ac:dyDescent="0.15">
      <c r="A6" s="29" t="s">
        <v>94</v>
      </c>
      <c r="B6" s="34">
        <f>B7</f>
        <v>2019</v>
      </c>
      <c r="C6" s="34">
        <f t="shared" ref="C6:W6" si="3">C7</f>
        <v>433489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熊本県　美里町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D3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47.97</v>
      </c>
      <c r="Q6" s="35">
        <f t="shared" si="3"/>
        <v>3960</v>
      </c>
      <c r="R6" s="35">
        <f t="shared" si="3"/>
        <v>9903</v>
      </c>
      <c r="S6" s="35">
        <f t="shared" si="3"/>
        <v>144</v>
      </c>
      <c r="T6" s="35">
        <f t="shared" si="3"/>
        <v>68.77</v>
      </c>
      <c r="U6" s="35">
        <f t="shared" si="3"/>
        <v>4718</v>
      </c>
      <c r="V6" s="35">
        <f t="shared" si="3"/>
        <v>40.1</v>
      </c>
      <c r="W6" s="35">
        <f t="shared" si="3"/>
        <v>117.66</v>
      </c>
      <c r="X6" s="36">
        <f>IF(X7="",NA(),X7)</f>
        <v>64.8</v>
      </c>
      <c r="Y6" s="36">
        <f t="shared" ref="Y6:AG6" si="4">IF(Y7="",NA(),Y7)</f>
        <v>68.28</v>
      </c>
      <c r="Z6" s="36">
        <f t="shared" si="4"/>
        <v>68.48</v>
      </c>
      <c r="AA6" s="36">
        <f t="shared" si="4"/>
        <v>66.14</v>
      </c>
      <c r="AB6" s="36">
        <f t="shared" si="4"/>
        <v>85.51</v>
      </c>
      <c r="AC6" s="36">
        <f t="shared" si="4"/>
        <v>76.27</v>
      </c>
      <c r="AD6" s="36">
        <f t="shared" si="4"/>
        <v>76.650000000000006</v>
      </c>
      <c r="AE6" s="36">
        <f t="shared" si="4"/>
        <v>78.510000000000005</v>
      </c>
      <c r="AF6" s="36">
        <f t="shared" si="4"/>
        <v>77.91</v>
      </c>
      <c r="AG6" s="36">
        <f t="shared" si="4"/>
        <v>79.099999999999994</v>
      </c>
      <c r="AH6" s="35" t="str">
        <f>IF(AH7="","",IF(AH7="-","【-】","【"&amp;SUBSTITUTE(TEXT(AH7,"#,##0.00"),"-","△")&amp;"】"))</f>
        <v>【76.03】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1199.73</v>
      </c>
      <c r="BF6" s="36">
        <f t="shared" ref="BF6:BN6" si="7">IF(BF7="",NA(),BF7)</f>
        <v>1109.97</v>
      </c>
      <c r="BG6" s="36">
        <f t="shared" si="7"/>
        <v>893.31</v>
      </c>
      <c r="BH6" s="36">
        <f t="shared" si="7"/>
        <v>816.99</v>
      </c>
      <c r="BI6" s="36">
        <f t="shared" si="7"/>
        <v>742.7</v>
      </c>
      <c r="BJ6" s="36">
        <f t="shared" si="7"/>
        <v>1134.67</v>
      </c>
      <c r="BK6" s="36">
        <f t="shared" si="7"/>
        <v>1346.23</v>
      </c>
      <c r="BL6" s="36">
        <f t="shared" si="7"/>
        <v>1061.58</v>
      </c>
      <c r="BM6" s="36">
        <f t="shared" si="7"/>
        <v>1007.7</v>
      </c>
      <c r="BN6" s="36">
        <f t="shared" si="7"/>
        <v>1018.52</v>
      </c>
      <c r="BO6" s="35" t="str">
        <f>IF(BO7="","",IF(BO7="-","【-】","【"&amp;SUBSTITUTE(TEXT(BO7,"#,##0.00"),"-","△")&amp;"】"))</f>
        <v>【1,084.05】</v>
      </c>
      <c r="BP6" s="36">
        <f>IF(BP7="",NA(),BP7)</f>
        <v>46.84</v>
      </c>
      <c r="BQ6" s="36">
        <f t="shared" ref="BQ6:BY6" si="8">IF(BQ7="",NA(),BQ7)</f>
        <v>45.06</v>
      </c>
      <c r="BR6" s="36">
        <f t="shared" si="8"/>
        <v>48.88</v>
      </c>
      <c r="BS6" s="36">
        <f t="shared" si="8"/>
        <v>52.18</v>
      </c>
      <c r="BT6" s="36">
        <f t="shared" si="8"/>
        <v>57.24</v>
      </c>
      <c r="BU6" s="36">
        <f t="shared" si="8"/>
        <v>40.6</v>
      </c>
      <c r="BV6" s="36">
        <f t="shared" si="8"/>
        <v>53.41</v>
      </c>
      <c r="BW6" s="36">
        <f t="shared" si="8"/>
        <v>58.52</v>
      </c>
      <c r="BX6" s="36">
        <f t="shared" si="8"/>
        <v>59.22</v>
      </c>
      <c r="BY6" s="36">
        <f t="shared" si="8"/>
        <v>58.79</v>
      </c>
      <c r="BZ6" s="35" t="str">
        <f>IF(BZ7="","",IF(BZ7="-","【-】","【"&amp;SUBSTITUTE(TEXT(BZ7,"#,##0.00"),"-","△")&amp;"】"))</f>
        <v>【53.46】</v>
      </c>
      <c r="CA6" s="36">
        <f>IF(CA7="",NA(),CA7)</f>
        <v>436.58</v>
      </c>
      <c r="CB6" s="36">
        <f t="shared" ref="CB6:CJ6" si="9">IF(CB7="",NA(),CB7)</f>
        <v>463.59</v>
      </c>
      <c r="CC6" s="36">
        <f t="shared" si="9"/>
        <v>445.47</v>
      </c>
      <c r="CD6" s="36">
        <f t="shared" si="9"/>
        <v>416.56</v>
      </c>
      <c r="CE6" s="36">
        <f t="shared" si="9"/>
        <v>379.18</v>
      </c>
      <c r="CF6" s="36">
        <f t="shared" si="9"/>
        <v>440.03</v>
      </c>
      <c r="CG6" s="36">
        <f t="shared" si="9"/>
        <v>277.39999999999998</v>
      </c>
      <c r="CH6" s="36">
        <f t="shared" si="9"/>
        <v>296.3</v>
      </c>
      <c r="CI6" s="36">
        <f t="shared" si="9"/>
        <v>292.89999999999998</v>
      </c>
      <c r="CJ6" s="36">
        <f t="shared" si="9"/>
        <v>298.25</v>
      </c>
      <c r="CK6" s="35" t="str">
        <f>IF(CK7="","",IF(CK7="-","【-】","【"&amp;SUBSTITUTE(TEXT(CK7,"#,##0.00"),"-","△")&amp;"】"))</f>
        <v>【300.47】</v>
      </c>
      <c r="CL6" s="36">
        <f>IF(CL7="",NA(),CL7)</f>
        <v>63.63</v>
      </c>
      <c r="CM6" s="36">
        <f t="shared" ref="CM6:CU6" si="10">IF(CM7="",NA(),CM7)</f>
        <v>67.48</v>
      </c>
      <c r="CN6" s="36">
        <f t="shared" si="10"/>
        <v>68.53</v>
      </c>
      <c r="CO6" s="36">
        <f t="shared" si="10"/>
        <v>67.459999999999994</v>
      </c>
      <c r="CP6" s="36">
        <f t="shared" si="10"/>
        <v>72.75</v>
      </c>
      <c r="CQ6" s="36">
        <f t="shared" si="10"/>
        <v>57.29</v>
      </c>
      <c r="CR6" s="36">
        <f t="shared" si="10"/>
        <v>56.19</v>
      </c>
      <c r="CS6" s="36">
        <f t="shared" si="10"/>
        <v>57.3</v>
      </c>
      <c r="CT6" s="36">
        <f t="shared" si="10"/>
        <v>56.76</v>
      </c>
      <c r="CU6" s="36">
        <f t="shared" si="10"/>
        <v>56.04</v>
      </c>
      <c r="CV6" s="35" t="str">
        <f>IF(CV7="","",IF(CV7="-","【-】","【"&amp;SUBSTITUTE(TEXT(CV7,"#,##0.00"),"-","△")&amp;"】"))</f>
        <v>【54.90】</v>
      </c>
      <c r="CW6" s="36">
        <f>IF(CW7="",NA(),CW7)</f>
        <v>80.02</v>
      </c>
      <c r="CX6" s="36">
        <f t="shared" ref="CX6:DF6" si="11">IF(CX7="",NA(),CX7)</f>
        <v>77.09</v>
      </c>
      <c r="CY6" s="36">
        <f t="shared" si="11"/>
        <v>80.87</v>
      </c>
      <c r="CZ6" s="36">
        <f t="shared" si="11"/>
        <v>78.89</v>
      </c>
      <c r="DA6" s="36">
        <f t="shared" si="11"/>
        <v>83.55</v>
      </c>
      <c r="DB6" s="36">
        <f t="shared" si="11"/>
        <v>73.69</v>
      </c>
      <c r="DC6" s="36">
        <f t="shared" si="11"/>
        <v>77.180000000000007</v>
      </c>
      <c r="DD6" s="36">
        <f t="shared" si="11"/>
        <v>72.42</v>
      </c>
      <c r="DE6" s="36">
        <f t="shared" si="11"/>
        <v>73.069999999999993</v>
      </c>
      <c r="DF6" s="36">
        <f t="shared" si="11"/>
        <v>72.78</v>
      </c>
      <c r="DG6" s="35" t="str">
        <f>IF(DG7="","",IF(DG7="-","【-】","【"&amp;SUBSTITUTE(TEXT(DG7,"#,##0.00"),"-","△")&amp;"】"))</f>
        <v>【73.31】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3.11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6">
        <f t="shared" si="14"/>
        <v>0.7</v>
      </c>
      <c r="EI6" s="36">
        <f t="shared" si="14"/>
        <v>0.65</v>
      </c>
      <c r="EJ6" s="36">
        <f t="shared" si="14"/>
        <v>0.8</v>
      </c>
      <c r="EK6" s="36">
        <f t="shared" si="14"/>
        <v>0.72</v>
      </c>
      <c r="EL6" s="36">
        <f t="shared" si="14"/>
        <v>0.53</v>
      </c>
      <c r="EM6" s="36">
        <f t="shared" si="14"/>
        <v>0.71</v>
      </c>
      <c r="EN6" s="35" t="str">
        <f>IF(EN7="","",IF(EN7="-","【-】","【"&amp;SUBSTITUTE(TEXT(EN7,"#,##0.00"),"-","△")&amp;"】"))</f>
        <v>【0.56】</v>
      </c>
    </row>
    <row r="7" spans="1:144" s="37" customFormat="1" x14ac:dyDescent="0.15">
      <c r="A7" s="29"/>
      <c r="B7" s="38">
        <v>2019</v>
      </c>
      <c r="C7" s="38">
        <v>433489</v>
      </c>
      <c r="D7" s="38">
        <v>47</v>
      </c>
      <c r="E7" s="38">
        <v>1</v>
      </c>
      <c r="F7" s="38">
        <v>0</v>
      </c>
      <c r="G7" s="38">
        <v>0</v>
      </c>
      <c r="H7" s="38" t="s">
        <v>95</v>
      </c>
      <c r="I7" s="38" t="s">
        <v>96</v>
      </c>
      <c r="J7" s="38" t="s">
        <v>97</v>
      </c>
      <c r="K7" s="38" t="s">
        <v>98</v>
      </c>
      <c r="L7" s="38" t="s">
        <v>99</v>
      </c>
      <c r="M7" s="38" t="s">
        <v>100</v>
      </c>
      <c r="N7" s="39" t="s">
        <v>101</v>
      </c>
      <c r="O7" s="39" t="s">
        <v>102</v>
      </c>
      <c r="P7" s="39">
        <v>47.97</v>
      </c>
      <c r="Q7" s="39">
        <v>3960</v>
      </c>
      <c r="R7" s="39">
        <v>9903</v>
      </c>
      <c r="S7" s="39">
        <v>144</v>
      </c>
      <c r="T7" s="39">
        <v>68.77</v>
      </c>
      <c r="U7" s="39">
        <v>4718</v>
      </c>
      <c r="V7" s="39">
        <v>40.1</v>
      </c>
      <c r="W7" s="39">
        <v>117.66</v>
      </c>
      <c r="X7" s="39">
        <v>64.8</v>
      </c>
      <c r="Y7" s="39">
        <v>68.28</v>
      </c>
      <c r="Z7" s="39">
        <v>68.48</v>
      </c>
      <c r="AA7" s="39">
        <v>66.14</v>
      </c>
      <c r="AB7" s="39">
        <v>85.51</v>
      </c>
      <c r="AC7" s="39">
        <v>76.27</v>
      </c>
      <c r="AD7" s="39">
        <v>76.650000000000006</v>
      </c>
      <c r="AE7" s="39">
        <v>78.510000000000005</v>
      </c>
      <c r="AF7" s="39">
        <v>77.91</v>
      </c>
      <c r="AG7" s="39">
        <v>79.099999999999994</v>
      </c>
      <c r="AH7" s="39">
        <v>76.03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1199.73</v>
      </c>
      <c r="BF7" s="39">
        <v>1109.97</v>
      </c>
      <c r="BG7" s="39">
        <v>893.31</v>
      </c>
      <c r="BH7" s="39">
        <v>816.99</v>
      </c>
      <c r="BI7" s="39">
        <v>742.7</v>
      </c>
      <c r="BJ7" s="39">
        <v>1134.67</v>
      </c>
      <c r="BK7" s="39">
        <v>1346.23</v>
      </c>
      <c r="BL7" s="39">
        <v>1061.58</v>
      </c>
      <c r="BM7" s="39">
        <v>1007.7</v>
      </c>
      <c r="BN7" s="39">
        <v>1018.52</v>
      </c>
      <c r="BO7" s="39">
        <v>1084.05</v>
      </c>
      <c r="BP7" s="39">
        <v>46.84</v>
      </c>
      <c r="BQ7" s="39">
        <v>45.06</v>
      </c>
      <c r="BR7" s="39">
        <v>48.88</v>
      </c>
      <c r="BS7" s="39">
        <v>52.18</v>
      </c>
      <c r="BT7" s="39">
        <v>57.24</v>
      </c>
      <c r="BU7" s="39">
        <v>40.6</v>
      </c>
      <c r="BV7" s="39">
        <v>53.41</v>
      </c>
      <c r="BW7" s="39">
        <v>58.52</v>
      </c>
      <c r="BX7" s="39">
        <v>59.22</v>
      </c>
      <c r="BY7" s="39">
        <v>58.79</v>
      </c>
      <c r="BZ7" s="39">
        <v>53.46</v>
      </c>
      <c r="CA7" s="39">
        <v>436.58</v>
      </c>
      <c r="CB7" s="39">
        <v>463.59</v>
      </c>
      <c r="CC7" s="39">
        <v>445.47</v>
      </c>
      <c r="CD7" s="39">
        <v>416.56</v>
      </c>
      <c r="CE7" s="39">
        <v>379.18</v>
      </c>
      <c r="CF7" s="39">
        <v>440.03</v>
      </c>
      <c r="CG7" s="39">
        <v>277.39999999999998</v>
      </c>
      <c r="CH7" s="39">
        <v>296.3</v>
      </c>
      <c r="CI7" s="39">
        <v>292.89999999999998</v>
      </c>
      <c r="CJ7" s="39">
        <v>298.25</v>
      </c>
      <c r="CK7" s="39">
        <v>300.47000000000003</v>
      </c>
      <c r="CL7" s="39">
        <v>63.63</v>
      </c>
      <c r="CM7" s="39">
        <v>67.48</v>
      </c>
      <c r="CN7" s="39">
        <v>68.53</v>
      </c>
      <c r="CO7" s="39">
        <v>67.459999999999994</v>
      </c>
      <c r="CP7" s="39">
        <v>72.75</v>
      </c>
      <c r="CQ7" s="39">
        <v>57.29</v>
      </c>
      <c r="CR7" s="39">
        <v>56.19</v>
      </c>
      <c r="CS7" s="39">
        <v>57.3</v>
      </c>
      <c r="CT7" s="39">
        <v>56.76</v>
      </c>
      <c r="CU7" s="39">
        <v>56.04</v>
      </c>
      <c r="CV7" s="39">
        <v>54.9</v>
      </c>
      <c r="CW7" s="39">
        <v>80.02</v>
      </c>
      <c r="CX7" s="39">
        <v>77.09</v>
      </c>
      <c r="CY7" s="39">
        <v>80.87</v>
      </c>
      <c r="CZ7" s="39">
        <v>78.89</v>
      </c>
      <c r="DA7" s="39">
        <v>83.55</v>
      </c>
      <c r="DB7" s="39">
        <v>73.69</v>
      </c>
      <c r="DC7" s="39">
        <v>77.180000000000007</v>
      </c>
      <c r="DD7" s="39">
        <v>72.42</v>
      </c>
      <c r="DE7" s="39">
        <v>73.069999999999993</v>
      </c>
      <c r="DF7" s="39">
        <v>72.78</v>
      </c>
      <c r="DG7" s="39">
        <v>73.31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3.11</v>
      </c>
      <c r="EE7" s="39">
        <v>0</v>
      </c>
      <c r="EF7" s="39">
        <v>0</v>
      </c>
      <c r="EG7" s="39">
        <v>0</v>
      </c>
      <c r="EH7" s="39">
        <v>0.7</v>
      </c>
      <c r="EI7" s="39">
        <v>0.65</v>
      </c>
      <c r="EJ7" s="39">
        <v>0.8</v>
      </c>
      <c r="EK7" s="39">
        <v>0.72</v>
      </c>
      <c r="EL7" s="39">
        <v>0.53</v>
      </c>
      <c r="EM7" s="39">
        <v>0.71</v>
      </c>
      <c r="EN7" s="39">
        <v>0.56000000000000005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103</v>
      </c>
      <c r="C9" s="41" t="s">
        <v>104</v>
      </c>
      <c r="D9" s="41" t="s">
        <v>105</v>
      </c>
      <c r="E9" s="41" t="s">
        <v>106</v>
      </c>
      <c r="F9" s="41" t="s">
        <v>107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45</v>
      </c>
      <c r="B10" s="42">
        <f t="shared" ref="B10:E10" si="15">DATEVALUE($B7+12-B11&amp;"/1/"&amp;B12)</f>
        <v>46388</v>
      </c>
      <c r="C10" s="42">
        <f t="shared" si="15"/>
        <v>46753</v>
      </c>
      <c r="D10" s="42">
        <f t="shared" si="15"/>
        <v>47119</v>
      </c>
      <c r="E10" s="42">
        <f t="shared" si="15"/>
        <v>47484</v>
      </c>
      <c r="F10" s="43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4" x14ac:dyDescent="0.15">
      <c r="B13" t="s">
        <v>110</v>
      </c>
      <c r="C13" t="s">
        <v>110</v>
      </c>
      <c r="D13" t="s">
        <v>110</v>
      </c>
      <c r="E13" t="s">
        <v>110</v>
      </c>
      <c r="F13" t="s">
        <v>111</v>
      </c>
      <c r="G13" t="s">
        <v>112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2021-02-15T11:33:11Z</cp:lastPrinted>
  <dcterms:created xsi:type="dcterms:W3CDTF">2020-12-04T02:22:40Z</dcterms:created>
  <dcterms:modified xsi:type="dcterms:W3CDTF">2021-02-15T11:33:16Z</dcterms:modified>
  <cp:category/>
</cp:coreProperties>
</file>